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490" windowHeight="747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<sst xmlns="http://schemas.openxmlformats.org/spreadsheetml/2006/main" count="83" uniqueCount="73">
  <si>
    <t>п/н</t>
  </si>
  <si>
    <t xml:space="preserve">ФИО </t>
  </si>
  <si>
    <t>Чемпионат КК</t>
  </si>
  <si>
    <t>место</t>
  </si>
  <si>
    <t>Коэффициент</t>
  </si>
  <si>
    <t>Итоговый результат по Коэффициенту *</t>
  </si>
  <si>
    <t>*</t>
  </si>
  <si>
    <t>Столбец1</t>
  </si>
  <si>
    <t>Столбец2</t>
  </si>
  <si>
    <t>Столбец3</t>
  </si>
  <si>
    <t>Столбец4</t>
  </si>
  <si>
    <t>Столбец6</t>
  </si>
  <si>
    <t>Столбец7</t>
  </si>
  <si>
    <t>Столбец9</t>
  </si>
  <si>
    <t>Столбец10</t>
  </si>
  <si>
    <t>Столбец11</t>
  </si>
  <si>
    <t>Столбец12</t>
  </si>
  <si>
    <t>Столбец13</t>
  </si>
  <si>
    <t>Григорьев В.Ю.</t>
  </si>
  <si>
    <t>Чемпионат г. Красноярска</t>
  </si>
  <si>
    <t>Чемпионат г. Красноярска (Песчанка)</t>
  </si>
  <si>
    <t>Жилин М.С.</t>
  </si>
  <si>
    <t>Шванев В.Ю.</t>
  </si>
  <si>
    <t>Письменский С.А.</t>
  </si>
  <si>
    <t>Фролов С.А.</t>
  </si>
  <si>
    <t>Волчков А.М.</t>
  </si>
  <si>
    <t>Требушевский В.М.</t>
  </si>
  <si>
    <t>Черсунов Н.Н.</t>
  </si>
  <si>
    <t>Лосев В.В.</t>
  </si>
  <si>
    <t>Желудков М.В.</t>
  </si>
  <si>
    <t>Мальчевский В.Ю.</t>
  </si>
  <si>
    <t>Бугров А.А.</t>
  </si>
  <si>
    <t>Ануфриев П.А.</t>
  </si>
  <si>
    <t>Никитин Е.В.</t>
  </si>
  <si>
    <t>Ануфриев А.Ю.</t>
  </si>
  <si>
    <t>Черкашин А.А.</t>
  </si>
  <si>
    <t>Сиротин Е.Л.</t>
  </si>
  <si>
    <t>Сувейзда Г.В.</t>
  </si>
  <si>
    <t>Овчинников Д.С.</t>
  </si>
  <si>
    <t>Суханов Д.М.</t>
  </si>
  <si>
    <t>Казанцев А.М.</t>
  </si>
  <si>
    <t>Ощепков А.С.</t>
  </si>
  <si>
    <t>Кочура О.В.</t>
  </si>
  <si>
    <t>Гультяев И.В.</t>
  </si>
  <si>
    <t>Журбин А.Н.</t>
  </si>
  <si>
    <t>Павлов А.И.</t>
  </si>
  <si>
    <t>Сиротин С.Л.</t>
  </si>
  <si>
    <t>Урупаха К.И.</t>
  </si>
  <si>
    <t>Латынцев Н.С.</t>
  </si>
  <si>
    <t>Лазарев П.П.</t>
  </si>
  <si>
    <t>Лисичкин И.В.</t>
  </si>
  <si>
    <t>Потапов А.П.</t>
  </si>
  <si>
    <t>Кол-во участников</t>
  </si>
  <si>
    <t>берется сумма двух наибольших Коэффициентов</t>
  </si>
  <si>
    <t xml:space="preserve">Место в рейтинге </t>
  </si>
  <si>
    <t>Сложность</t>
  </si>
  <si>
    <t>Рейтинг (Красноярский край) 2017-2018 в дисциплине "ловля спиннингом с берега"</t>
  </si>
  <si>
    <t>Коротченко М.Н.</t>
  </si>
  <si>
    <t>Штефанов А.А.</t>
  </si>
  <si>
    <t>Ясев М.В.</t>
  </si>
  <si>
    <t>Шегай В.А.</t>
  </si>
  <si>
    <t>Кубок КК</t>
  </si>
  <si>
    <t>Столбец102</t>
  </si>
  <si>
    <t>Столбец103</t>
  </si>
  <si>
    <t>**</t>
  </si>
  <si>
    <t>рузультат может быть учтен при отсутствии на одном из рейтинговых соревнований</t>
  </si>
  <si>
    <t>Чемпионат КК (Песчанка)</t>
  </si>
  <si>
    <t>Столбец104</t>
  </si>
  <si>
    <t>Столбец105</t>
  </si>
  <si>
    <t>Кубок НО **</t>
  </si>
  <si>
    <t>ЧСФО г.Омск</t>
  </si>
  <si>
    <t xml:space="preserve">ЧСФО г.Омск </t>
  </si>
  <si>
    <t>Результаты ЧСФО приведены для информации, в расчетах рейтинга не участвуют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</si>
</sst>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0" xfId="15" applyBorder="1" applyAlignment="1">
      <alignment/>
    </xf>
    <xf numFmtId="0" fontId="0" fillId="2" borderId="10" xfId="15" applyNumberFormat="1" applyBorder="1" applyAlignment="1">
      <alignment/>
    </xf>
    <xf numFmtId="0" fontId="0" fillId="2" borderId="11" xfId="15" applyBorder="1" applyAlignment="1">
      <alignment/>
    </xf>
    <xf numFmtId="0" fontId="0" fillId="3" borderId="11" xfId="16" applyBorder="1" applyAlignment="1">
      <alignment/>
    </xf>
    <xf numFmtId="0" fontId="0" fillId="4" borderId="10" xfId="17" applyBorder="1" applyAlignment="1">
      <alignment/>
    </xf>
    <xf numFmtId="0" fontId="0" fillId="4" borderId="11" xfId="17" applyBorder="1" applyAlignment="1">
      <alignment/>
    </xf>
    <xf numFmtId="0" fontId="0" fillId="3" borderId="12" xfId="16" applyBorder="1" applyAlignment="1">
      <alignment/>
    </xf>
    <xf numFmtId="0" fontId="0" fillId="2" borderId="10" xfId="15" applyBorder="1" applyAlignment="1" applyProtection="1">
      <alignment/>
      <protection hidden="1"/>
    </xf>
    <xf numFmtId="0" fontId="0" fillId="2" borderId="10" xfId="15" applyNumberFormat="1" applyBorder="1" applyAlignment="1" applyProtection="1">
      <alignment/>
      <protection hidden="1"/>
    </xf>
    <xf numFmtId="0" fontId="0" fillId="2" borderId="11" xfId="15" applyNumberFormat="1" applyBorder="1" applyAlignment="1" applyProtection="1">
      <alignment/>
      <protection hidden="1"/>
    </xf>
    <xf numFmtId="0" fontId="0" fillId="3" borderId="10" xfId="16" applyFont="1" applyBorder="1" applyAlignment="1">
      <alignment/>
    </xf>
    <xf numFmtId="0" fontId="0" fillId="3" borderId="10" xfId="16" applyFont="1" applyBorder="1" applyAlignment="1">
      <alignment wrapText="1"/>
    </xf>
    <xf numFmtId="0" fontId="0" fillId="6" borderId="2" xfId="19" applyBorder="1" applyAlignment="1">
      <alignment/>
    </xf>
    <xf numFmtId="0" fontId="0" fillId="6" borderId="2" xfId="19" applyBorder="1" applyAlignment="1">
      <alignment horizontal="center" wrapText="1"/>
    </xf>
    <xf numFmtId="0" fontId="0" fillId="6" borderId="2" xfId="19" applyBorder="1" applyAlignment="1">
      <alignment horizontal="center" vertical="center"/>
    </xf>
    <xf numFmtId="0" fontId="0" fillId="6" borderId="2" xfId="19" applyBorder="1" applyAlignment="1">
      <alignment horizontal="center"/>
    </xf>
    <xf numFmtId="0" fontId="0" fillId="6" borderId="2" xfId="19" applyBorder="1" applyAlignment="1" applyProtection="1">
      <alignment horizontal="center"/>
      <protection hidden="1"/>
    </xf>
    <xf numFmtId="0" fontId="0" fillId="4" borderId="10" xfId="17" applyNumberFormat="1" applyBorder="1" applyAlignment="1" applyProtection="1">
      <alignment/>
      <protection hidden="1"/>
    </xf>
    <xf numFmtId="0" fontId="0" fillId="4" borderId="10" xfId="17" applyBorder="1" applyAlignment="1" applyProtection="1">
      <alignment/>
      <protection hidden="1"/>
    </xf>
    <xf numFmtId="0" fontId="0" fillId="2" borderId="0" xfId="15" applyAlignment="1">
      <alignment/>
    </xf>
    <xf numFmtId="0" fontId="0" fillId="2" borderId="0" xfId="15" applyAlignment="1">
      <alignment horizontal="center"/>
    </xf>
    <xf numFmtId="0" fontId="0" fillId="4" borderId="10" xfId="17" applyNumberFormat="1" applyFont="1" applyBorder="1" applyAlignment="1" applyProtection="1">
      <alignment/>
      <protection hidden="1"/>
    </xf>
    <xf numFmtId="164" fontId="0" fillId="7" borderId="10" xfId="20" applyNumberFormat="1" applyBorder="1" applyAlignment="1" applyProtection="1">
      <alignment horizontal="center"/>
      <protection hidden="1"/>
    </xf>
    <xf numFmtId="0" fontId="0" fillId="7" borderId="10" xfId="20" applyBorder="1" applyAlignment="1" applyProtection="1">
      <alignment horizontal="center"/>
      <protection hidden="1"/>
    </xf>
    <xf numFmtId="0" fontId="0" fillId="7" borderId="13" xfId="20" applyBorder="1" applyAlignment="1" applyProtection="1">
      <alignment horizontal="center"/>
      <protection hidden="1"/>
    </xf>
    <xf numFmtId="0" fontId="0" fillId="2" borderId="0" xfId="15" applyAlignment="1" applyProtection="1">
      <alignment/>
      <protection/>
    </xf>
    <xf numFmtId="0" fontId="0" fillId="6" borderId="2" xfId="19" applyBorder="1" applyAlignment="1" applyProtection="1">
      <alignment horizontal="center" wrapText="1"/>
      <protection locked="0"/>
    </xf>
    <xf numFmtId="0" fontId="0" fillId="6" borderId="2" xfId="19" applyBorder="1" applyAlignment="1" applyProtection="1">
      <alignment horizontal="center" vertical="center"/>
      <protection locked="0"/>
    </xf>
    <xf numFmtId="0" fontId="0" fillId="6" borderId="2" xfId="19" applyBorder="1" applyAlignment="1" applyProtection="1">
      <alignment horizontal="center"/>
      <protection locked="0"/>
    </xf>
    <xf numFmtId="0" fontId="0" fillId="6" borderId="2" xfId="19" applyBorder="1" applyAlignment="1" applyProtection="1">
      <alignment/>
      <protection locked="0"/>
    </xf>
    <xf numFmtId="0" fontId="0" fillId="3" borderId="10" xfId="16" applyFont="1" applyBorder="1" applyAlignment="1">
      <alignment/>
    </xf>
    <xf numFmtId="0" fontId="0" fillId="7" borderId="10" xfId="20" applyNumberFormat="1" applyBorder="1" applyAlignment="1" applyProtection="1">
      <alignment horizontal="center"/>
      <protection hidden="1"/>
    </xf>
    <xf numFmtId="0" fontId="0" fillId="2" borderId="0" xfId="15" applyFont="1" applyAlignment="1">
      <alignment/>
    </xf>
    <xf numFmtId="0" fontId="0" fillId="33" borderId="0" xfId="15" applyFill="1" applyAlignment="1">
      <alignment/>
    </xf>
    <xf numFmtId="0" fontId="0" fillId="33" borderId="0" xfId="15" applyFill="1" applyAlignment="1" applyProtection="1">
      <alignment/>
      <protection/>
    </xf>
    <xf numFmtId="0" fontId="0" fillId="6" borderId="14" xfId="19" applyBorder="1" applyAlignment="1">
      <alignment horizontal="center" vertical="center" wrapText="1"/>
    </xf>
    <xf numFmtId="0" fontId="0" fillId="6" borderId="15" xfId="19" applyBorder="1" applyAlignment="1">
      <alignment horizontal="center" vertical="center" wrapText="1"/>
    </xf>
    <xf numFmtId="0" fontId="0" fillId="6" borderId="14" xfId="19" applyFont="1" applyBorder="1" applyAlignment="1">
      <alignment horizontal="center" vertical="center" wrapText="1"/>
    </xf>
    <xf numFmtId="0" fontId="23" fillId="34" borderId="3" xfId="44" applyFill="1" applyAlignment="1">
      <alignment horizontal="center" wrapText="1"/>
    </xf>
    <xf numFmtId="0" fontId="0" fillId="6" borderId="14" xfId="19" applyFont="1" applyBorder="1" applyAlignment="1">
      <alignment horizontal="center" vertical="center" wrapText="1"/>
    </xf>
    <xf numFmtId="0" fontId="0" fillId="6" borderId="2" xfId="19" applyFont="1" applyBorder="1" applyAlignment="1">
      <alignment horizontal="center"/>
    </xf>
    <xf numFmtId="0" fontId="0" fillId="33" borderId="0" xfId="15" applyFont="1" applyFill="1" applyAlignment="1">
      <alignment/>
    </xf>
    <xf numFmtId="0" fontId="0" fillId="2" borderId="10" xfId="17" applyFill="1" applyBorder="1" applyAlignment="1">
      <alignment/>
    </xf>
    <xf numFmtId="0" fontId="0" fillId="4" borderId="0" xfId="15" applyFont="1" applyFill="1" applyAlignment="1">
      <alignment/>
    </xf>
    <xf numFmtId="0" fontId="0" fillId="4" borderId="0" xfId="15" applyFill="1" applyAlignment="1" applyProtection="1">
      <alignment/>
      <protection/>
    </xf>
    <xf numFmtId="0" fontId="0" fillId="4" borderId="0" xfId="15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1:O48" comment="" totalsRowShown="0">
  <autoFilter ref="A11:O48"/>
  <tableColumns count="15">
    <tableColumn id="1" name="Столбец1"/>
    <tableColumn id="2" name="Столбец2"/>
    <tableColumn id="3" name="Столбец3"/>
    <tableColumn id="4" name="Столбец4"/>
    <tableColumn id="6" name="Столбец6"/>
    <tableColumn id="7" name="Столбец7"/>
    <tableColumn id="9" name="Столбец9"/>
    <tableColumn id="10" name="Столбец10"/>
    <tableColumn id="15" name="Столбец102"/>
    <tableColumn id="16" name="Столбец103"/>
    <tableColumn id="17" name="Столбец104"/>
    <tableColumn id="18" name="Столбец105"/>
    <tableColumn id="11" name="Столбец11"/>
    <tableColumn id="12" name="Столбец12"/>
    <tableColumn id="13" name="Столбец1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53"/>
  <sheetViews>
    <sheetView tabSelected="1" zoomScalePageLayoutView="0" workbookViewId="0" topLeftCell="A22">
      <selection activeCell="B53" sqref="B53"/>
    </sheetView>
  </sheetViews>
  <sheetFormatPr defaultColWidth="9.140625" defaultRowHeight="15"/>
  <cols>
    <col min="1" max="1" width="11.421875" style="0" customWidth="1"/>
    <col min="2" max="2" width="32.421875" style="0" customWidth="1"/>
    <col min="3" max="3" width="18.140625" style="0" bestFit="1" customWidth="1"/>
    <col min="4" max="4" width="19.28125" style="0" customWidth="1"/>
    <col min="5" max="5" width="14.28125" style="0" bestFit="1" customWidth="1"/>
    <col min="6" max="6" width="15.00390625" style="0" customWidth="1"/>
    <col min="7" max="7" width="14.28125" style="0" bestFit="1" customWidth="1"/>
    <col min="8" max="8" width="13.57421875" style="0" customWidth="1"/>
    <col min="9" max="12" width="15.28125" style="0" customWidth="1"/>
    <col min="13" max="13" width="23.57421875" style="2" customWidth="1"/>
    <col min="14" max="14" width="16.00390625" style="2" hidden="1" customWidth="1"/>
    <col min="15" max="15" width="17.7109375" style="2" bestFit="1" customWidth="1"/>
    <col min="16" max="16" width="9.140625" style="0" hidden="1" customWidth="1"/>
    <col min="18" max="20" width="11.8515625" style="0" customWidth="1"/>
  </cols>
  <sheetData>
    <row r="1" spans="1:15" ht="20.25" thickBot="1">
      <c r="A1" s="41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ht="15.75" thickTop="1"/>
    <row r="3" spans="3:5" ht="15">
      <c r="C3" s="23" t="s">
        <v>52</v>
      </c>
      <c r="E3" s="23" t="s">
        <v>55</v>
      </c>
    </row>
    <row r="4" spans="2:5" ht="15">
      <c r="B4" s="22" t="s">
        <v>19</v>
      </c>
      <c r="C4" s="28">
        <v>33</v>
      </c>
      <c r="D4" s="22"/>
      <c r="E4" s="28">
        <v>0.7</v>
      </c>
    </row>
    <row r="5" spans="2:5" ht="15">
      <c r="B5" s="22" t="s">
        <v>2</v>
      </c>
      <c r="C5" s="28">
        <v>24</v>
      </c>
      <c r="D5" s="22"/>
      <c r="E5" s="28">
        <v>1</v>
      </c>
    </row>
    <row r="6" spans="2:5" ht="15">
      <c r="B6" s="35" t="s">
        <v>61</v>
      </c>
      <c r="C6" s="28"/>
      <c r="D6" s="22"/>
      <c r="E6" s="28">
        <v>1</v>
      </c>
    </row>
    <row r="7" spans="2:5" ht="15">
      <c r="B7" s="44" t="s">
        <v>70</v>
      </c>
      <c r="C7" s="37">
        <v>45</v>
      </c>
      <c r="D7" s="36"/>
      <c r="E7" s="37">
        <v>1.3</v>
      </c>
    </row>
    <row r="8" spans="2:5" ht="15">
      <c r="B8" s="46" t="s">
        <v>69</v>
      </c>
      <c r="C8" s="47">
        <v>28</v>
      </c>
      <c r="D8" s="48"/>
      <c r="E8" s="47">
        <v>1</v>
      </c>
    </row>
    <row r="9" spans="1:15" ht="30">
      <c r="A9" s="15"/>
      <c r="B9" s="15"/>
      <c r="C9" s="38" t="s">
        <v>20</v>
      </c>
      <c r="D9" s="39"/>
      <c r="E9" s="40" t="s">
        <v>66</v>
      </c>
      <c r="F9" s="39"/>
      <c r="G9" s="40" t="s">
        <v>61</v>
      </c>
      <c r="H9" s="39"/>
      <c r="I9" s="42" t="s">
        <v>71</v>
      </c>
      <c r="J9" s="39"/>
      <c r="K9" s="42" t="s">
        <v>69</v>
      </c>
      <c r="L9" s="39"/>
      <c r="M9" s="16" t="s">
        <v>5</v>
      </c>
      <c r="N9" s="17"/>
      <c r="O9" s="17" t="s">
        <v>54</v>
      </c>
    </row>
    <row r="10" spans="1:15" ht="15">
      <c r="A10" s="18" t="s">
        <v>0</v>
      </c>
      <c r="B10" s="18" t="s">
        <v>1</v>
      </c>
      <c r="C10" s="18" t="s">
        <v>3</v>
      </c>
      <c r="D10" s="19" t="s">
        <v>4</v>
      </c>
      <c r="E10" s="18" t="s">
        <v>3</v>
      </c>
      <c r="F10" s="18" t="s">
        <v>4</v>
      </c>
      <c r="G10" s="18" t="s">
        <v>3</v>
      </c>
      <c r="H10" s="18" t="s">
        <v>4</v>
      </c>
      <c r="I10" s="18" t="s">
        <v>3</v>
      </c>
      <c r="J10" s="18" t="s">
        <v>4</v>
      </c>
      <c r="K10" s="43" t="s">
        <v>3</v>
      </c>
      <c r="L10" s="18" t="s">
        <v>4</v>
      </c>
      <c r="M10" s="16"/>
      <c r="N10" s="17"/>
      <c r="O10" s="17"/>
    </row>
    <row r="11" spans="1:15" ht="15" customHeight="1">
      <c r="A11" s="32" t="s">
        <v>7</v>
      </c>
      <c r="B11" s="32" t="s">
        <v>8</v>
      </c>
      <c r="C11" s="31" t="s">
        <v>9</v>
      </c>
      <c r="D11" s="19" t="s">
        <v>10</v>
      </c>
      <c r="E11" s="31" t="s">
        <v>11</v>
      </c>
      <c r="F11" s="18" t="s">
        <v>12</v>
      </c>
      <c r="G11" s="31" t="s">
        <v>13</v>
      </c>
      <c r="H11" s="18" t="s">
        <v>14</v>
      </c>
      <c r="I11" s="18" t="s">
        <v>62</v>
      </c>
      <c r="J11" s="18" t="s">
        <v>63</v>
      </c>
      <c r="K11" s="18" t="s">
        <v>67</v>
      </c>
      <c r="L11" s="18" t="s">
        <v>68</v>
      </c>
      <c r="M11" s="29" t="s">
        <v>15</v>
      </c>
      <c r="N11" s="17" t="s">
        <v>16</v>
      </c>
      <c r="O11" s="30" t="s">
        <v>17</v>
      </c>
    </row>
    <row r="12" spans="1:16" ht="15">
      <c r="A12" s="9">
        <v>8</v>
      </c>
      <c r="B12" s="13" t="s">
        <v>21</v>
      </c>
      <c r="C12" s="3">
        <v>2</v>
      </c>
      <c r="D12" s="10">
        <f>IF(C12=0,0,$E$4*(100-_xlfn.IFERROR(C12/$C$4,1)*100))</f>
        <v>65.75757575757575</v>
      </c>
      <c r="E12" s="7">
        <v>3</v>
      </c>
      <c r="F12" s="21">
        <f>IF(E12=0,0,$E$5*(100-_xlfn.IFERROR(E12/$C$5,1)*100))</f>
        <v>87.5</v>
      </c>
      <c r="G12" s="3"/>
      <c r="H12" s="3">
        <f>IF(G12=0,0,$E$6*(100-_xlfn.IFERROR(G12/$C$6,1)*100))</f>
        <v>0</v>
      </c>
      <c r="I12" s="7">
        <v>14</v>
      </c>
      <c r="J12" s="7">
        <f>IF(I12=0,0,$E$7*(100-_xlfn.IFERROR(I12/$C$7,1)*100))</f>
        <v>89.55555555555556</v>
      </c>
      <c r="K12" s="45"/>
      <c r="L12" s="45">
        <f>IF(K12=0,0,$E$8*(100-_xlfn.IFERROR(K12/$C$8,1)*100))</f>
        <v>0</v>
      </c>
      <c r="M12" s="25">
        <f>IF(0,"",LARGE((D12,F12,H12,L12),1)+LARGE((D12,F12,H12,L12),2))</f>
        <v>153.25757575757575</v>
      </c>
      <c r="N12" s="26">
        <f>SUM(--(FREQUENCY((M$12:M$48&gt;M12)*M$12:M$48,M$12:M$48)&gt;0))</f>
        <v>1</v>
      </c>
      <c r="O12" s="27">
        <f>N12+IF(COUNTIF($N$12:$N$48,N12)&gt;1,0.5,0)</f>
        <v>1</v>
      </c>
      <c r="P12" s="1">
        <f>RANK(M13,$M$12:$M$48,1)-SUMPRODUCT((M13&gt;$M$12:$M$48)*(MATCH($M$12:$M$48,$M$12:$M$48,)&lt;&gt;ROW($M$12:$M$48)-4))</f>
        <v>1</v>
      </c>
    </row>
    <row r="13" spans="1:16" ht="15">
      <c r="A13" s="9">
        <v>33</v>
      </c>
      <c r="B13" s="13" t="s">
        <v>22</v>
      </c>
      <c r="C13" s="3">
        <v>3</v>
      </c>
      <c r="D13" s="10">
        <f>IF(C13=0,0,$E$4*(100-_xlfn.IFERROR(C13/$C$4,1)*100))</f>
        <v>63.63636363636363</v>
      </c>
      <c r="E13" s="7">
        <v>4</v>
      </c>
      <c r="F13" s="21">
        <f>IF(E13=0,0,$E$5*(100-_xlfn.IFERROR(E13/$C$5,1)*100))</f>
        <v>83.33333333333334</v>
      </c>
      <c r="G13" s="3"/>
      <c r="H13" s="3">
        <f>IF(G13=0,0,$E$6*(100-_xlfn.IFERROR(G13/$C$6,1)*100))</f>
        <v>0</v>
      </c>
      <c r="I13" s="7">
        <v>12</v>
      </c>
      <c r="J13" s="7">
        <f>IF(I13=0,0,$E$7*(100-_xlfn.IFERROR(I13/$C$7,1)*100))</f>
        <v>95.33333333333333</v>
      </c>
      <c r="K13" s="45">
        <v>12</v>
      </c>
      <c r="L13" s="45">
        <f>IF(K13=0,0,$E$8*(100-_xlfn.IFERROR(K13/$C$8,1)*100))</f>
        <v>57.142857142857146</v>
      </c>
      <c r="M13" s="25">
        <f>IF(0,"",LARGE((D13,F13,H13,L13),1)+LARGE((D13,F13,H13,L13),2))</f>
        <v>146.96969696969697</v>
      </c>
      <c r="N13" s="26">
        <f>SUM(--(FREQUENCY((M$12:M$48&gt;M13)*M$12:M$48,M$12:M$48)&gt;0))</f>
        <v>2</v>
      </c>
      <c r="O13" s="27">
        <f>N13+IF(COUNTIF($N$12:$N$48,N13)&gt;1,0.5,0)</f>
        <v>2</v>
      </c>
      <c r="P13" s="1">
        <f>RANK(M14,$M$12:$M$48,1)-SUMPRODUCT((M14&gt;$M$12:$M$48)*(MATCH($M$12:$M$48,$M$12:$M$48,)&lt;&gt;ROW($M$12:$M$48)-4))</f>
        <v>1</v>
      </c>
    </row>
    <row r="14" spans="1:16" ht="15">
      <c r="A14" s="9">
        <v>32</v>
      </c>
      <c r="B14" s="13" t="s">
        <v>27</v>
      </c>
      <c r="C14" s="3">
        <v>8</v>
      </c>
      <c r="D14" s="10">
        <f>IF(C14=0,0,$E$4*(100-_xlfn.IFERROR(C14/$C$4,1)*100))</f>
        <v>53.030303030303024</v>
      </c>
      <c r="E14" s="7">
        <v>7</v>
      </c>
      <c r="F14" s="21">
        <f>IF(E14=0,0,$E$5*(100-_xlfn.IFERROR(E14/$C$5,1)*100))</f>
        <v>70.83333333333333</v>
      </c>
      <c r="G14" s="3"/>
      <c r="H14" s="3">
        <f>IF(G14=0,0,$E$6*(100-_xlfn.IFERROR(G14/$C$6,1)*100))</f>
        <v>0</v>
      </c>
      <c r="I14" s="7"/>
      <c r="J14" s="7">
        <f>IF(I14=0,0,$E$7*(100-_xlfn.IFERROR(I14/$C$7,1)*100))</f>
        <v>0</v>
      </c>
      <c r="K14" s="45">
        <v>7</v>
      </c>
      <c r="L14" s="45">
        <f>IF(K14=0,0,$E$8*(100-_xlfn.IFERROR(K14/$C$8,1)*100))</f>
        <v>75</v>
      </c>
      <c r="M14" s="25">
        <f>IF(0,"",LARGE((D14,F14,H14,L14),1)+LARGE((D14,F14,H14,L14),2))</f>
        <v>145.83333333333331</v>
      </c>
      <c r="N14" s="26">
        <f>SUM(--(FREQUENCY((M$12:M$48&gt;M14)*M$12:M$48,M$12:M$48)&gt;0))</f>
        <v>3</v>
      </c>
      <c r="O14" s="27">
        <f>N14+IF(COUNTIF($N$12:$N$48,N14)&gt;1,0.5,0)</f>
        <v>3</v>
      </c>
      <c r="P14" s="1">
        <f>RANK(M15,$M$12:$M$48,1)-SUMPRODUCT((M15&gt;$M$12:$M$48)*(MATCH($M$12:$M$48,$M$12:$M$48,)&lt;&gt;ROW($M$12:$M$48)-4))</f>
        <v>1</v>
      </c>
    </row>
    <row r="15" spans="1:16" ht="15">
      <c r="A15" s="9">
        <v>5</v>
      </c>
      <c r="B15" s="13" t="s">
        <v>18</v>
      </c>
      <c r="C15" s="3">
        <v>1</v>
      </c>
      <c r="D15" s="11">
        <f>IF(C15=0,0,$E$4*(100-_xlfn.IFERROR(C15/$C$4,1)*100))</f>
        <v>67.87878787878788</v>
      </c>
      <c r="E15" s="7">
        <v>6</v>
      </c>
      <c r="F15" s="24">
        <f>IF(E15=0,0,$E$5*(100-_xlfn.IFERROR(E15/$C$5,1)*100))</f>
        <v>75</v>
      </c>
      <c r="G15" s="3"/>
      <c r="H15" s="4">
        <f>IF(G15=0,0,$E$6*(100-_xlfn.IFERROR(G15/$C$6,1)*100))</f>
        <v>0</v>
      </c>
      <c r="I15" s="7">
        <v>5</v>
      </c>
      <c r="J15" s="7">
        <f>IF(I15=0,0,$E$7*(100-_xlfn.IFERROR(I15/$C$7,1)*100))</f>
        <v>115.55555555555556</v>
      </c>
      <c r="K15" s="45"/>
      <c r="L15" s="45">
        <f>IF(K15=0,0,$E$8*(100-_xlfn.IFERROR(K15/$C$8,1)*100))</f>
        <v>0</v>
      </c>
      <c r="M15" s="25">
        <f>IF(0,"",LARGE((D15,F15,H15,L15),1)+LARGE((D15,F15,H15,L15),2))</f>
        <v>142.87878787878788</v>
      </c>
      <c r="N15" s="26">
        <f>SUM(--(FREQUENCY((M$12:M$48&gt;M15)*M$12:M$48,M$12:M$48)&gt;0))</f>
        <v>4</v>
      </c>
      <c r="O15" s="27">
        <f>N15+IF(COUNTIF($N$12:$N$48,N15)&gt;1,0.5,0)</f>
        <v>4</v>
      </c>
      <c r="P15" s="1">
        <f>RANK(M16,$M$12:$M$48,1)-SUMPRODUCT((M16&gt;$M$12:$M$48)*(MATCH($M$12:$M$48,$M$12:$M$48,)&lt;&gt;ROW($M$12:$M$48)-4))</f>
        <v>1</v>
      </c>
    </row>
    <row r="16" spans="1:16" ht="15">
      <c r="A16" s="9">
        <v>28</v>
      </c>
      <c r="B16" s="13" t="s">
        <v>26</v>
      </c>
      <c r="C16" s="3">
        <v>7</v>
      </c>
      <c r="D16" s="10">
        <f>IF(C16=0,0,$E$4*(100-_xlfn.IFERROR(C16/$C$4,1)*100))</f>
        <v>55.15151515151514</v>
      </c>
      <c r="E16" s="7">
        <v>8</v>
      </c>
      <c r="F16" s="21">
        <f>IF(E16=0,0,$E$5*(100-_xlfn.IFERROR(E16/$C$5,1)*100))</f>
        <v>66.66666666666667</v>
      </c>
      <c r="G16" s="3"/>
      <c r="H16" s="3">
        <f>IF(G16=0,0,$E$6*(100-_xlfn.IFERROR(G16/$C$6,1)*100))</f>
        <v>0</v>
      </c>
      <c r="I16" s="7"/>
      <c r="J16" s="7">
        <f>IF(I16=0,0,$E$7*(100-_xlfn.IFERROR(I16/$C$7,1)*100))</f>
        <v>0</v>
      </c>
      <c r="K16" s="45"/>
      <c r="L16" s="45">
        <f>IF(K16=0,0,$E$8*(100-_xlfn.IFERROR(K16/$C$8,1)*100))</f>
        <v>0</v>
      </c>
      <c r="M16" s="25">
        <f>IF(0,"",LARGE((D16,F16,H16,L16),1)+LARGE((D16,F16,H16,L16),2))</f>
        <v>121.81818181818181</v>
      </c>
      <c r="N16" s="26">
        <f>SUM(--(FREQUENCY((M$12:M$48&gt;M16)*M$12:M$48,M$12:M$48)&gt;0))</f>
        <v>5</v>
      </c>
      <c r="O16" s="27">
        <f>N16+IF(COUNTIF($N$12:$N$48,N16)&gt;1,0.5,0)</f>
        <v>5</v>
      </c>
      <c r="P16" s="1">
        <f>RANK(M17,$M$12:$M$48,1)-SUMPRODUCT((M17&gt;$M$12:$M$48)*(MATCH($M$12:$M$48,$M$12:$M$48,)&lt;&gt;ROW($M$12:$M$48)-4))</f>
        <v>1</v>
      </c>
    </row>
    <row r="17" spans="1:16" ht="15">
      <c r="A17" s="9">
        <v>19</v>
      </c>
      <c r="B17" s="13" t="s">
        <v>38</v>
      </c>
      <c r="C17" s="3">
        <v>20</v>
      </c>
      <c r="D17" s="10">
        <f>IF(C17=0,0,$E$4*(100-_xlfn.IFERROR(C17/$C$4,1)*100))</f>
        <v>27.57575757575757</v>
      </c>
      <c r="E17" s="7">
        <v>2</v>
      </c>
      <c r="F17" s="21">
        <f>IF(E17=0,0,$E$5*(100-_xlfn.IFERROR(E17/$C$5,1)*100))</f>
        <v>91.66666666666667</v>
      </c>
      <c r="G17" s="3"/>
      <c r="H17" s="3">
        <f>IF(G17=0,0,$E$6*(100-_xlfn.IFERROR(G17/$C$6,1)*100))</f>
        <v>0</v>
      </c>
      <c r="I17" s="7"/>
      <c r="J17" s="7">
        <f>IF(I17=0,0,$E$7*(100-_xlfn.IFERROR(I17/$C$7,1)*100))</f>
        <v>0</v>
      </c>
      <c r="K17" s="45"/>
      <c r="L17" s="45">
        <f>IF(K17=0,0,$E$8*(100-_xlfn.IFERROR(K17/$C$8,1)*100))</f>
        <v>0</v>
      </c>
      <c r="M17" s="25">
        <f>IF(0,"",LARGE((D17,F17,H17,L17),1)+LARGE((D17,F17,H17,L17),2))</f>
        <v>119.24242424242425</v>
      </c>
      <c r="N17" s="26">
        <f>SUM(--(FREQUENCY((M$12:M$48&gt;M17)*M$12:M$48,M$12:M$48)&gt;0))</f>
        <v>6</v>
      </c>
      <c r="O17" s="27">
        <f>N17+IF(COUNTIF($N$12:$N$48,N17)&gt;1,0.5,0)</f>
        <v>6</v>
      </c>
      <c r="P17" s="1" t="e">
        <f>RANK(#REF!,$M$12:$M$48,1)-SUMPRODUCT((#REF!&gt;$M$12:$M$48)*(MATCH($M$12:$M$48,$M$12:$M$48,)&lt;&gt;ROW($M$12:$M$48)-4))</f>
        <v>#REF!</v>
      </c>
    </row>
    <row r="18" spans="1:16" ht="15">
      <c r="A18" s="9">
        <v>17</v>
      </c>
      <c r="B18" s="13" t="s">
        <v>30</v>
      </c>
      <c r="C18" s="3">
        <v>11</v>
      </c>
      <c r="D18" s="11">
        <f>IF(C18=0,0,$E$4*(100-_xlfn.IFERROR(C18/$C$4,1)*100))</f>
        <v>46.666666666666664</v>
      </c>
      <c r="E18" s="7">
        <v>13</v>
      </c>
      <c r="F18" s="20">
        <f>IF(E18=0,0,$E$5*(100-_xlfn.IFERROR(E18/$C$5,1)*100))</f>
        <v>45.833333333333336</v>
      </c>
      <c r="G18" s="3"/>
      <c r="H18" s="4">
        <f>IF(G18=0,0,$E$6*(100-_xlfn.IFERROR(G18/$C$6,1)*100))</f>
        <v>0</v>
      </c>
      <c r="I18" s="7">
        <v>20</v>
      </c>
      <c r="J18" s="7">
        <f>IF(I18=0,0,$E$7*(100-_xlfn.IFERROR(I18/$C$7,1)*100))</f>
        <v>72.22222222222223</v>
      </c>
      <c r="K18" s="45">
        <v>9</v>
      </c>
      <c r="L18" s="45">
        <f>IF(K18=0,0,$E$8*(100-_xlfn.IFERROR(K18/$C$8,1)*100))</f>
        <v>67.85714285714286</v>
      </c>
      <c r="M18" s="25">
        <f>IF(0,"",LARGE((D18,F18,H18,L18),1)+LARGE((D18,F18,H18,L18),2))</f>
        <v>114.52380952380952</v>
      </c>
      <c r="N18" s="26">
        <f>SUM(--(FREQUENCY((M$12:M$48&gt;M18)*M$12:M$48,M$12:M$48)&gt;0))</f>
        <v>7</v>
      </c>
      <c r="O18" s="27">
        <f>N18+IF(COUNTIF($N$12:$N$48,N18)&gt;1,0.5,0)</f>
        <v>7</v>
      </c>
      <c r="P18" s="1"/>
    </row>
    <row r="19" spans="1:16" ht="15">
      <c r="A19" s="9">
        <v>27</v>
      </c>
      <c r="B19" s="13" t="s">
        <v>39</v>
      </c>
      <c r="C19" s="3">
        <v>18</v>
      </c>
      <c r="D19" s="10">
        <f>IF(C19=0,0,$E$4*(100-_xlfn.IFERROR(C19/$C$4,1)*100))</f>
        <v>31.81818181818182</v>
      </c>
      <c r="E19" s="7">
        <v>5</v>
      </c>
      <c r="F19" s="21">
        <f>IF(E19=0,0,$E$5*(100-_xlfn.IFERROR(E19/$C$5,1)*100))</f>
        <v>79.16666666666666</v>
      </c>
      <c r="G19" s="3"/>
      <c r="H19" s="3">
        <f>IF(G19=0,0,$E$6*(100-_xlfn.IFERROR(G19/$C$6,1)*100))</f>
        <v>0</v>
      </c>
      <c r="I19" s="7"/>
      <c r="J19" s="7">
        <f>IF(I19=0,0,$E$7*(100-_xlfn.IFERROR(I19/$C$7,1)*100))</f>
        <v>0</v>
      </c>
      <c r="K19" s="45"/>
      <c r="L19" s="45">
        <f>IF(K19=0,0,$E$8*(100-_xlfn.IFERROR(K19/$C$8,1)*100))</f>
        <v>0</v>
      </c>
      <c r="M19" s="25">
        <f>IF(0,"",LARGE((D19,F19,H19,L19),1)+LARGE((D19,F19,H19,L19),2))</f>
        <v>110.98484848484847</v>
      </c>
      <c r="N19" s="26">
        <f>SUM(--(FREQUENCY((M$12:M$48&gt;M19)*M$12:M$48,M$12:M$48)&gt;0))</f>
        <v>8</v>
      </c>
      <c r="O19" s="27">
        <f>N19+IF(COUNTIF($N$12:$N$48,N19)&gt;1,0.5,0)</f>
        <v>8</v>
      </c>
      <c r="P19" s="1"/>
    </row>
    <row r="20" spans="1:16" ht="15">
      <c r="A20" s="9">
        <v>3</v>
      </c>
      <c r="B20" s="13" t="s">
        <v>31</v>
      </c>
      <c r="C20" s="3">
        <v>12</v>
      </c>
      <c r="D20" s="10">
        <f>IF(C20=0,0,$E$4*(100-_xlfn.IFERROR(C20/$C$4,1)*100))</f>
        <v>44.54545454545454</v>
      </c>
      <c r="E20" s="7">
        <v>9</v>
      </c>
      <c r="F20" s="21">
        <f>IF(E20=0,0,$E$5*(100-_xlfn.IFERROR(E20/$C$5,1)*100))</f>
        <v>62.5</v>
      </c>
      <c r="G20" s="3"/>
      <c r="H20" s="3">
        <f>IF(G20=0,0,$E$6*(100-_xlfn.IFERROR(G20/$C$6,1)*100))</f>
        <v>0</v>
      </c>
      <c r="I20" s="7"/>
      <c r="J20" s="7">
        <f>IF(I20=0,0,$E$7*(100-_xlfn.IFERROR(I20/$C$7,1)*100))</f>
        <v>0</v>
      </c>
      <c r="K20" s="45"/>
      <c r="L20" s="45">
        <f>IF(K20=0,0,$E$8*(100-_xlfn.IFERROR(K20/$C$8,1)*100))</f>
        <v>0</v>
      </c>
      <c r="M20" s="25">
        <f>IF(0,"",LARGE((D20,F20,H20,L20),1)+LARGE((D20,F20,H20,L20),2))</f>
        <v>107.04545454545453</v>
      </c>
      <c r="N20" s="26">
        <f>SUM(--(FREQUENCY((M$12:M$48&gt;M20)*M$12:M$48,M$12:M$48)&gt;0))</f>
        <v>9</v>
      </c>
      <c r="O20" s="27">
        <f>N20+IF(COUNTIF($N$12:$N$48,N20)&gt;1,0.5,0)</f>
        <v>9</v>
      </c>
      <c r="P20" s="1"/>
    </row>
    <row r="21" spans="1:16" ht="15">
      <c r="A21" s="9">
        <v>30</v>
      </c>
      <c r="B21" s="13" t="s">
        <v>24</v>
      </c>
      <c r="C21" s="3">
        <v>5</v>
      </c>
      <c r="D21" s="11">
        <f>IF(C21=0,0,$E$4*(100-_xlfn.IFERROR(C21/$C$4,1)*100))</f>
        <v>59.393939393939384</v>
      </c>
      <c r="E21" s="7">
        <v>15</v>
      </c>
      <c r="F21" s="21">
        <f>IF(E21=0,0,$E$5*(100-_xlfn.IFERROR(E21/$C$5,1)*100))</f>
        <v>37.5</v>
      </c>
      <c r="G21" s="3"/>
      <c r="H21" s="3">
        <f>IF(G21=0,0,$E$6*(100-_xlfn.IFERROR(G21/$C$6,1)*100))</f>
        <v>0</v>
      </c>
      <c r="I21" s="7"/>
      <c r="J21" s="7">
        <f>IF(I21=0,0,$E$7*(100-_xlfn.IFERROR(I21/$C$7,1)*100))</f>
        <v>0</v>
      </c>
      <c r="K21" s="45"/>
      <c r="L21" s="45">
        <f>IF(K21=0,0,$E$8*(100-_xlfn.IFERROR(K21/$C$8,1)*100))</f>
        <v>0</v>
      </c>
      <c r="M21" s="25">
        <f>IF(0,"",LARGE((D21,F21,H21,L21),1)+LARGE((D21,F21,H21,L21),2))</f>
        <v>96.89393939393938</v>
      </c>
      <c r="N21" s="26">
        <f>SUM(--(FREQUENCY((M$12:M$48&gt;M21)*M$12:M$48,M$12:M$48)&gt;0))</f>
        <v>10</v>
      </c>
      <c r="O21" s="27">
        <f>N21+IF(COUNTIF($N$12:$N$48,N21)&gt;1,0.5,0)</f>
        <v>10</v>
      </c>
      <c r="P21" s="1"/>
    </row>
    <row r="22" spans="1:16" ht="15">
      <c r="A22" s="9">
        <v>2</v>
      </c>
      <c r="B22" s="33" t="s">
        <v>32</v>
      </c>
      <c r="C22" s="3">
        <v>13</v>
      </c>
      <c r="D22" s="10">
        <f>IF(C22=0,0,$E$4*(100-_xlfn.IFERROR(C22/$C$4,1)*100))</f>
        <v>42.42424242424242</v>
      </c>
      <c r="E22" s="7">
        <v>11</v>
      </c>
      <c r="F22" s="21">
        <f>IF(E22=0,0,$E$5*(100-_xlfn.IFERROR(E22/$C$5,1)*100))</f>
        <v>54.16666666666667</v>
      </c>
      <c r="G22" s="3"/>
      <c r="H22" s="3">
        <f>IF(G22=0,0,$E$6*(100-_xlfn.IFERROR(G22/$C$6,1)*100))</f>
        <v>0</v>
      </c>
      <c r="I22" s="7"/>
      <c r="J22" s="7">
        <f>IF(I22=0,0,$E$7*(100-_xlfn.IFERROR(I22/$C$7,1)*100))</f>
        <v>0</v>
      </c>
      <c r="K22" s="45"/>
      <c r="L22" s="45">
        <f>IF(K22=0,0,$E$8*(100-_xlfn.IFERROR(K22/$C$8,1)*100))</f>
        <v>0</v>
      </c>
      <c r="M22" s="25">
        <f>IF(0,"",LARGE((D22,F22,H22,L22),1)+LARGE((D22,F22,H22,L22),2))</f>
        <v>96.5909090909091</v>
      </c>
      <c r="N22" s="26">
        <f>SUM(--(FREQUENCY((M$12:M$48&gt;M22)*M$12:M$48,M$12:M$48)&gt;0))</f>
        <v>11</v>
      </c>
      <c r="O22" s="27">
        <f>N22+IF(COUNTIF($N$12:$N$48,N22)&gt;1,0.5,0)</f>
        <v>11</v>
      </c>
      <c r="P22" s="1"/>
    </row>
    <row r="23" spans="1:16" ht="15">
      <c r="A23" s="9">
        <v>11</v>
      </c>
      <c r="B23" s="13" t="s">
        <v>57</v>
      </c>
      <c r="C23" s="3"/>
      <c r="D23" s="10">
        <f>IF(C23=0,0,$E$4*(100-_xlfn.IFERROR(C23/$C$4,1)*100))</f>
        <v>0</v>
      </c>
      <c r="E23" s="7">
        <v>1</v>
      </c>
      <c r="F23" s="21">
        <f>IF(E23=0,0,$E$5*(100-_xlfn.IFERROR(E23/$C$5,1)*100))</f>
        <v>95.83333333333333</v>
      </c>
      <c r="G23" s="3"/>
      <c r="H23" s="3">
        <f>IF(G23=0,0,$E$6*(100-_xlfn.IFERROR(G23/$C$6,1)*100))</f>
        <v>0</v>
      </c>
      <c r="I23" s="7"/>
      <c r="J23" s="7">
        <f>IF(I23=0,0,$E$7*(100-_xlfn.IFERROR(I23/$C$7,1)*100))</f>
        <v>0</v>
      </c>
      <c r="K23" s="45"/>
      <c r="L23" s="45">
        <f>IF(K23=0,0,$E$8*(100-_xlfn.IFERROR(K23/$C$8,1)*100))</f>
        <v>0</v>
      </c>
      <c r="M23" s="25">
        <f>IF(0,"",LARGE((D23,F23,H23,L23),1)+LARGE((D23,F23,H23,L23),2))</f>
        <v>95.83333333333333</v>
      </c>
      <c r="N23" s="26">
        <f>SUM(--(FREQUENCY((M$12:M$48&gt;M23)*M$12:M$48,M$12:M$48)&gt;0))</f>
        <v>12</v>
      </c>
      <c r="O23" s="27">
        <f>N23+IF(COUNTIF($N$12:$N$48,N23)&gt;1,0.5,0)</f>
        <v>12</v>
      </c>
      <c r="P23" s="1"/>
    </row>
    <row r="24" spans="1:16" ht="15">
      <c r="A24" s="9">
        <v>16</v>
      </c>
      <c r="B24" s="13" t="s">
        <v>28</v>
      </c>
      <c r="C24" s="3">
        <v>9</v>
      </c>
      <c r="D24" s="10">
        <f>IF(C24=0,0,$E$4*(100-_xlfn.IFERROR(C24/$C$4,1)*100))</f>
        <v>50.909090909090914</v>
      </c>
      <c r="E24" s="7">
        <v>14</v>
      </c>
      <c r="F24" s="21">
        <f>IF(E24=0,0,$E$5*(100-_xlfn.IFERROR(E24/$C$5,1)*100))</f>
        <v>41.666666666666664</v>
      </c>
      <c r="G24" s="3"/>
      <c r="H24" s="3">
        <f>IF(G24=0,0,$E$6*(100-_xlfn.IFERROR(G24/$C$6,1)*100))</f>
        <v>0</v>
      </c>
      <c r="I24" s="7"/>
      <c r="J24" s="7">
        <f>IF(I24=0,0,$E$7*(100-_xlfn.IFERROR(I24/$C$7,1)*100))</f>
        <v>0</v>
      </c>
      <c r="K24" s="45"/>
      <c r="L24" s="45">
        <f>IF(K24=0,0,$E$8*(100-_xlfn.IFERROR(K24/$C$8,1)*100))</f>
        <v>0</v>
      </c>
      <c r="M24" s="25">
        <f>IF(0,"",LARGE((D24,F24,H24,L24),1)+LARGE((D24,F24,H24,L24),2))</f>
        <v>92.57575757575758</v>
      </c>
      <c r="N24" s="26">
        <f>SUM(--(FREQUENCY((M$12:M$48&gt;M24)*M$12:M$48,M$12:M$48)&gt;0))</f>
        <v>13</v>
      </c>
      <c r="O24" s="27">
        <f>N24+IF(COUNTIF($N$12:$N$48,N24)&gt;1,0.5,0)</f>
        <v>13</v>
      </c>
      <c r="P24" s="1"/>
    </row>
    <row r="25" spans="1:16" ht="15">
      <c r="A25" s="9">
        <v>18</v>
      </c>
      <c r="B25" s="13" t="s">
        <v>33</v>
      </c>
      <c r="C25" s="3">
        <v>14</v>
      </c>
      <c r="D25" s="11">
        <f>IF(C25=0,0,$E$4*(100-_xlfn.IFERROR(C25/$C$4,1)*100))</f>
        <v>40.303030303030305</v>
      </c>
      <c r="E25" s="7">
        <v>12</v>
      </c>
      <c r="F25" s="20">
        <f>IF(E25=0,0,$E$5*(100-_xlfn.IFERROR(E25/$C$5,1)*100))</f>
        <v>50</v>
      </c>
      <c r="G25" s="3"/>
      <c r="H25" s="4">
        <f>IF(G25=0,0,$E$6*(100-_xlfn.IFERROR(G25/$C$6,1)*100))</f>
        <v>0</v>
      </c>
      <c r="I25" s="7">
        <v>35</v>
      </c>
      <c r="J25" s="7">
        <f>IF(I25=0,0,$E$7*(100-_xlfn.IFERROR(I25/$C$7,1)*100))</f>
        <v>28.88888888888888</v>
      </c>
      <c r="K25" s="45"/>
      <c r="L25" s="45">
        <f>IF(K25=0,0,$E$8*(100-_xlfn.IFERROR(K25/$C$8,1)*100))</f>
        <v>0</v>
      </c>
      <c r="M25" s="25">
        <f>IF(0,"",LARGE((D25,F25,H25,L25),1)+LARGE((D25,F25,H25,L25),2))</f>
        <v>90.30303030303031</v>
      </c>
      <c r="N25" s="26">
        <f>SUM(--(FREQUENCY((M$12:M$48&gt;M25)*M$12:M$48,M$12:M$48)&gt;0))</f>
        <v>14</v>
      </c>
      <c r="O25" s="27">
        <f>N25+IF(COUNTIF($N$12:$N$48,N25)&gt;1,0.5,0)</f>
        <v>14</v>
      </c>
      <c r="P25" s="1"/>
    </row>
    <row r="26" spans="1:16" ht="15">
      <c r="A26" s="9">
        <v>24</v>
      </c>
      <c r="B26" s="14" t="s">
        <v>36</v>
      </c>
      <c r="C26" s="3">
        <v>17</v>
      </c>
      <c r="D26" s="11">
        <f>IF(C26=0,0,$E$4*(100-_xlfn.IFERROR(C26/$C$4,1)*100))</f>
        <v>33.93939393939394</v>
      </c>
      <c r="E26" s="7">
        <v>17</v>
      </c>
      <c r="F26" s="21">
        <f>IF(E26=0,0,$E$5*(100-_xlfn.IFERROR(E26/$C$5,1)*100))</f>
        <v>29.166666666666657</v>
      </c>
      <c r="G26" s="3"/>
      <c r="H26" s="3">
        <f>IF(G26=0,0,$E$6*(100-_xlfn.IFERROR(G26/$C$6,1)*100))</f>
        <v>0</v>
      </c>
      <c r="I26" s="7"/>
      <c r="J26" s="7">
        <f>IF(I26=0,0,$E$7*(100-_xlfn.IFERROR(I26/$C$7,1)*100))</f>
        <v>0</v>
      </c>
      <c r="K26" s="45"/>
      <c r="L26" s="45">
        <f>IF(K26=0,0,$E$8*(100-_xlfn.IFERROR(K26/$C$8,1)*100))</f>
        <v>0</v>
      </c>
      <c r="M26" s="25">
        <f>IF(0,"",LARGE((D26,F26,H26,L26),1)+LARGE((D26,F26,H26,L26),2))</f>
        <v>63.106060606060595</v>
      </c>
      <c r="N26" s="26">
        <f>SUM(--(FREQUENCY((M$12:M$48&gt;M26)*M$12:M$48,M$12:M$48)&gt;0))</f>
        <v>15</v>
      </c>
      <c r="O26" s="27">
        <f>N26+IF(COUNTIF($N$12:$N$48,N26)&gt;1,0.5,0)</f>
        <v>15</v>
      </c>
      <c r="P26" s="1"/>
    </row>
    <row r="27" spans="1:16" ht="15">
      <c r="A27" s="9">
        <v>22</v>
      </c>
      <c r="B27" s="13" t="s">
        <v>23</v>
      </c>
      <c r="C27" s="3">
        <v>4</v>
      </c>
      <c r="D27" s="10">
        <f>IF(C27=0,0,$E$4*(100-_xlfn.IFERROR(C27/$C$4,1)*100))</f>
        <v>61.51515151515151</v>
      </c>
      <c r="E27" s="7"/>
      <c r="F27" s="21">
        <f>IF(E27=0,0,$E$5*(100-_xlfn.IFERROR(E27/$C$5,1)*100))</f>
        <v>0</v>
      </c>
      <c r="G27" s="3"/>
      <c r="H27" s="3">
        <f>IF(G27=0,0,$E$6*(100-_xlfn.IFERROR(G27/$C$6,1)*100))</f>
        <v>0</v>
      </c>
      <c r="I27" s="7"/>
      <c r="J27" s="7">
        <f>IF(I27=0,0,$E$7*(100-_xlfn.IFERROR(I27/$C$7,1)*100))</f>
        <v>0</v>
      </c>
      <c r="K27" s="45"/>
      <c r="L27" s="45">
        <f>IF(K27=0,0,$E$8*(100-_xlfn.IFERROR(K27/$C$8,1)*100))</f>
        <v>0</v>
      </c>
      <c r="M27" s="25">
        <f>IF(0,"",LARGE((D27,F27,H27,L27),1)+LARGE((D27,F27,H27,L27),2))</f>
        <v>61.51515151515151</v>
      </c>
      <c r="N27" s="26">
        <f>SUM(--(FREQUENCY((M$12:M$48&gt;M27)*M$12:M$48,M$12:M$48)&gt;0))</f>
        <v>16</v>
      </c>
      <c r="O27" s="27">
        <f>N27+IF(COUNTIF($N$12:$N$48,N27)&gt;1,0.5,0)</f>
        <v>16</v>
      </c>
      <c r="P27" s="1"/>
    </row>
    <row r="28" spans="1:16" ht="15">
      <c r="A28" s="9">
        <v>31</v>
      </c>
      <c r="B28" s="33" t="s">
        <v>35</v>
      </c>
      <c r="C28" s="3">
        <v>16</v>
      </c>
      <c r="D28" s="10">
        <f>IF(C28=0,0,$E$4*(100-_xlfn.IFERROR(C28/$C$4,1)*100))</f>
        <v>36.060606060606055</v>
      </c>
      <c r="E28" s="7">
        <v>18</v>
      </c>
      <c r="F28" s="21">
        <f>IF(E28=0,0,$E$5*(100-_xlfn.IFERROR(E28/$C$5,1)*100))</f>
        <v>25</v>
      </c>
      <c r="G28" s="3"/>
      <c r="H28" s="3">
        <f>IF(G28=0,0,$E$6*(100-_xlfn.IFERROR(G28/$C$6,1)*100))</f>
        <v>0</v>
      </c>
      <c r="I28" s="7"/>
      <c r="J28" s="7">
        <f>IF(I28=0,0,$E$7*(100-_xlfn.IFERROR(I28/$C$7,1)*100))</f>
        <v>0</v>
      </c>
      <c r="K28" s="45"/>
      <c r="L28" s="45">
        <f>IF(K28=0,0,$E$8*(100-_xlfn.IFERROR(K28/$C$8,1)*100))</f>
        <v>0</v>
      </c>
      <c r="M28" s="25">
        <f>IF(0,"",LARGE((D28,F28,H28,L28),1)+LARGE((D28,F28,H28,L28),2))</f>
        <v>61.060606060606055</v>
      </c>
      <c r="N28" s="26">
        <f>SUM(--(FREQUENCY((M$12:M$48&gt;M28)*M$12:M$48,M$12:M$48)&gt;0))</f>
        <v>17</v>
      </c>
      <c r="O28" s="27">
        <f>N28+IF(COUNTIF($N$12:$N$48,N28)&gt;1,0.5,0)</f>
        <v>17</v>
      </c>
      <c r="P28" s="1"/>
    </row>
    <row r="29" spans="1:16" ht="15">
      <c r="A29" s="9">
        <v>35</v>
      </c>
      <c r="B29" s="33" t="s">
        <v>58</v>
      </c>
      <c r="C29" s="3"/>
      <c r="D29" s="11">
        <f>IF(C29=0,0,$E$4*(100-_xlfn.IFERROR(C29/$C$4,1)*100))</f>
        <v>0</v>
      </c>
      <c r="E29" s="7">
        <v>10</v>
      </c>
      <c r="F29" s="20">
        <f>IF(E29=0,0,$E$5*(100-_xlfn.IFERROR(E29/$C$5,1)*100))</f>
        <v>58.33333333333333</v>
      </c>
      <c r="G29" s="3"/>
      <c r="H29" s="4">
        <f>IF(G29=0,0,$E$6*(100-_xlfn.IFERROR(G29/$C$6,1)*100))</f>
        <v>0</v>
      </c>
      <c r="I29" s="7"/>
      <c r="J29" s="7">
        <f>IF(I29=0,0,$E$7*(100-_xlfn.IFERROR(I29/$C$7,1)*100))</f>
        <v>0</v>
      </c>
      <c r="K29" s="45"/>
      <c r="L29" s="45">
        <f>IF(K29=0,0,$E$8*(100-_xlfn.IFERROR(K29/$C$8,1)*100))</f>
        <v>0</v>
      </c>
      <c r="M29" s="25">
        <f>IF(0,"",LARGE((D29,F29,H29,L29),1)+LARGE((D29,F29,H29,L29),2))</f>
        <v>58.33333333333333</v>
      </c>
      <c r="N29" s="34">
        <f>SUM(--(FREQUENCY((M$12:M$48&gt;M29)*M$12:M$48,M$12:M$48)&gt;0))</f>
        <v>18</v>
      </c>
      <c r="O29" s="27">
        <f>N29+IF(COUNTIF($N$12:$N$48,N29)&gt;1,0.5,0)</f>
        <v>18</v>
      </c>
      <c r="P29" s="1"/>
    </row>
    <row r="30" spans="1:16" ht="15">
      <c r="A30" s="9">
        <v>4</v>
      </c>
      <c r="B30" s="13" t="s">
        <v>25</v>
      </c>
      <c r="C30" s="3">
        <v>6</v>
      </c>
      <c r="D30" s="10">
        <f>IF(C30=0,0,$E$4*(100-_xlfn.IFERROR(C30/$C$4,1)*100))</f>
        <v>57.272727272727266</v>
      </c>
      <c r="E30" s="7"/>
      <c r="F30" s="21">
        <f>IF(E30=0,0,$E$5*(100-_xlfn.IFERROR(E30/$C$5,1)*100))</f>
        <v>0</v>
      </c>
      <c r="G30" s="3"/>
      <c r="H30" s="3">
        <f>IF(G30=0,0,$E$6*(100-_xlfn.IFERROR(G30/$C$6,1)*100))</f>
        <v>0</v>
      </c>
      <c r="I30" s="7"/>
      <c r="J30" s="7">
        <f>IF(I30=0,0,$E$7*(100-_xlfn.IFERROR(I30/$C$7,1)*100))</f>
        <v>0</v>
      </c>
      <c r="K30" s="45"/>
      <c r="L30" s="45">
        <f>IF(K30=0,0,$E$8*(100-_xlfn.IFERROR(K30/$C$8,1)*100))</f>
        <v>0</v>
      </c>
      <c r="M30" s="25">
        <f>IF(0,"",LARGE((D30,F30,H30,L30),1)+LARGE((D30,F30,H30,L30),2))</f>
        <v>57.272727272727266</v>
      </c>
      <c r="N30" s="26">
        <f>SUM(--(FREQUENCY((M$12:M$48&gt;M30)*M$12:M$48,M$12:M$48)&gt;0))</f>
        <v>19</v>
      </c>
      <c r="O30" s="27">
        <f>N30+IF(COUNTIF($N$12:$N$48,N30)&gt;1,0.5,0)</f>
        <v>19</v>
      </c>
      <c r="P30" s="1">
        <f>RANK(M31,$M$12:$M$48,1)-SUMPRODUCT((M31&gt;$M$12:$M$48)*(MATCH($M$12:$M$48,$M$12:$M$48,)&lt;&gt;ROW($M$12:$M$48)-4))</f>
        <v>1</v>
      </c>
    </row>
    <row r="31" spans="1:16" ht="15">
      <c r="A31" s="9">
        <v>1</v>
      </c>
      <c r="B31" s="13" t="s">
        <v>34</v>
      </c>
      <c r="C31" s="3">
        <v>15</v>
      </c>
      <c r="D31" s="11">
        <f>IF(C31=0,0,$E$4*(100-_xlfn.IFERROR(C31/$C$4,1)*100))</f>
        <v>38.18181818181818</v>
      </c>
      <c r="E31" s="7">
        <v>20</v>
      </c>
      <c r="F31" s="20">
        <f>IF(E31=0,0,$E$5*(100-_xlfn.IFERROR(E31/$C$5,1)*100))</f>
        <v>16.666666666666657</v>
      </c>
      <c r="G31" s="3"/>
      <c r="H31" s="4">
        <f>IF(G31=0,0,$E$6*(100-_xlfn.IFERROR(G31/$C$6,1)*100))</f>
        <v>0</v>
      </c>
      <c r="I31" s="7"/>
      <c r="J31" s="7">
        <f>IF(I31=0,0,$E$7*(100-_xlfn.IFERROR(I31/$C$7,1)*100))</f>
        <v>0</v>
      </c>
      <c r="K31" s="45"/>
      <c r="L31" s="45">
        <f>IF(K31=0,0,$E$8*(100-_xlfn.IFERROR(K31/$C$8,1)*100))</f>
        <v>0</v>
      </c>
      <c r="M31" s="25">
        <f>IF(0,"",LARGE((D31,F31,H31,L31),1)+LARGE((D31,F31,H31,L31),2))</f>
        <v>54.84848484848484</v>
      </c>
      <c r="N31" s="26">
        <f>SUM(--(FREQUENCY((M$12:M$48&gt;M31)*M$12:M$48,M$12:M$48)&gt;0))</f>
        <v>20</v>
      </c>
      <c r="O31" s="27">
        <f>N31+IF(COUNTIF($N$12:$N$48,N31)&gt;1,0.5,0)</f>
        <v>20</v>
      </c>
      <c r="P31" s="1"/>
    </row>
    <row r="32" spans="1:16" ht="15">
      <c r="A32" s="9">
        <v>7</v>
      </c>
      <c r="B32" s="13" t="s">
        <v>29</v>
      </c>
      <c r="C32" s="3">
        <v>10</v>
      </c>
      <c r="D32" s="10">
        <f>IF(C32=0,0,$E$4*(100-_xlfn.IFERROR(C32/$C$4,1)*100))</f>
        <v>48.78787878787878</v>
      </c>
      <c r="E32" s="7">
        <v>23</v>
      </c>
      <c r="F32" s="21">
        <f>IF(E32=0,0,$E$5*(100-_xlfn.IFERROR(E32/$C$5,1)*100))</f>
        <v>4.166666666666657</v>
      </c>
      <c r="G32" s="3"/>
      <c r="H32" s="3">
        <f>IF(G32=0,0,$E$6*(100-_xlfn.IFERROR(G32/$C$6,1)*100))</f>
        <v>0</v>
      </c>
      <c r="I32" s="7"/>
      <c r="J32" s="7">
        <f>IF(I32=0,0,$E$7*(100-_xlfn.IFERROR(I32/$C$7,1)*100))</f>
        <v>0</v>
      </c>
      <c r="K32" s="45"/>
      <c r="L32" s="45">
        <f>IF(K32=0,0,$E$8*(100-_xlfn.IFERROR(K32/$C$8,1)*100))</f>
        <v>0</v>
      </c>
      <c r="M32" s="25">
        <f>IF(0,"",LARGE((D32,F32,H32,L32),1)+LARGE((D32,F32,H32,L32),2))</f>
        <v>52.95454545454544</v>
      </c>
      <c r="N32" s="26">
        <f>SUM(--(FREQUENCY((M$12:M$48&gt;M32)*M$12:M$48,M$12:M$48)&gt;0))</f>
        <v>21</v>
      </c>
      <c r="O32" s="27">
        <f>N32+IF(COUNTIF($N$12:$N$48,N32)&gt;1,0.5,0)</f>
        <v>21</v>
      </c>
      <c r="P32" s="1"/>
    </row>
    <row r="33" spans="1:16" ht="15">
      <c r="A33" s="9">
        <v>25</v>
      </c>
      <c r="B33" s="33" t="s">
        <v>46</v>
      </c>
      <c r="C33" s="3">
        <v>28</v>
      </c>
      <c r="D33" s="11">
        <f>IF(C33=0,0,$E$4*(100-_xlfn.IFERROR(C33/$C$4,1)*100))</f>
        <v>10.606060606060609</v>
      </c>
      <c r="E33" s="7">
        <v>16</v>
      </c>
      <c r="F33" s="20">
        <f>IF(E33=0,0,$E$5*(100-_xlfn.IFERROR(E33/$C$5,1)*100))</f>
        <v>33.33333333333334</v>
      </c>
      <c r="G33" s="3"/>
      <c r="H33" s="4">
        <f>IF(G33=0,0,$E$6*(100-_xlfn.IFERROR(G33/$C$6,1)*100))</f>
        <v>0</v>
      </c>
      <c r="I33" s="7"/>
      <c r="J33" s="7">
        <f>IF(I33=0,0,$E$7*(100-_xlfn.IFERROR(I33/$C$7,1)*100))</f>
        <v>0</v>
      </c>
      <c r="K33" s="45"/>
      <c r="L33" s="45">
        <f>IF(K33=0,0,$E$8*(100-_xlfn.IFERROR(K33/$C$8,1)*100))</f>
        <v>0</v>
      </c>
      <c r="M33" s="25">
        <f>IF(0,"",LARGE((D33,F33,H33,L33),1)+LARGE((D33,F33,H33,L33),2))</f>
        <v>43.93939393939395</v>
      </c>
      <c r="N33" s="26">
        <f>SUM(--(FREQUENCY((M$12:M$48&gt;M33)*M$12:M$48,M$12:M$48)&gt;0))</f>
        <v>22</v>
      </c>
      <c r="O33" s="27">
        <f>N33+IF(COUNTIF($N$12:$N$48,N33)&gt;1,0.5,0)</f>
        <v>22</v>
      </c>
      <c r="P33" s="1"/>
    </row>
    <row r="34" spans="1:16" ht="15">
      <c r="A34" s="9">
        <v>20</v>
      </c>
      <c r="B34" s="14" t="s">
        <v>41</v>
      </c>
      <c r="C34" s="3">
        <v>22</v>
      </c>
      <c r="D34" s="11">
        <f>IF(C34=0,0,$E$4*(100-_xlfn.IFERROR(C34/$C$4,1)*100))</f>
        <v>23.33333333333334</v>
      </c>
      <c r="E34" s="7">
        <v>22</v>
      </c>
      <c r="F34" s="20">
        <f>IF(E34=0,0,$E$5*(100-_xlfn.IFERROR(E34/$C$5,1)*100))</f>
        <v>8.333333333333343</v>
      </c>
      <c r="G34" s="3"/>
      <c r="H34" s="4">
        <f>IF(G34=0,0,$E$6*(100-_xlfn.IFERROR(G34/$C$6,1)*100))</f>
        <v>0</v>
      </c>
      <c r="I34" s="7">
        <v>32</v>
      </c>
      <c r="J34" s="7">
        <f>IF(I34=0,0,$E$7*(100-_xlfn.IFERROR(I34/$C$7,1)*100))</f>
        <v>37.55555555555555</v>
      </c>
      <c r="K34" s="45"/>
      <c r="L34" s="45">
        <f>IF(K34=0,0,$E$8*(100-_xlfn.IFERROR(K34/$C$8,1)*100))</f>
        <v>0</v>
      </c>
      <c r="M34" s="25">
        <f>IF(0,"",LARGE((D34,F34,H34,L34),1)+LARGE((D34,F34,H34,L34),2))</f>
        <v>31.666666666666682</v>
      </c>
      <c r="N34" s="26">
        <f>SUM(--(FREQUENCY((M$12:M$48&gt;M34)*M$12:M$48,M$12:M$48)&gt;0))</f>
        <v>23</v>
      </c>
      <c r="O34" s="27">
        <f>N34+IF(COUNTIF($N$12:$N$48,N34)&gt;1,0.5,0)</f>
        <v>23</v>
      </c>
      <c r="P34" s="1"/>
    </row>
    <row r="35" spans="1:16" ht="15">
      <c r="A35" s="9">
        <v>26</v>
      </c>
      <c r="B35" s="13" t="s">
        <v>37</v>
      </c>
      <c r="C35" s="3">
        <v>19</v>
      </c>
      <c r="D35" s="10">
        <f>IF(C35=0,0,$E$4*(100-_xlfn.IFERROR(C35/$C$4,1)*100))</f>
        <v>29.696969696969692</v>
      </c>
      <c r="E35" s="7"/>
      <c r="F35" s="21">
        <f>IF(E35=0,0,$E$5*(100-_xlfn.IFERROR(E35/$C$5,1)*100))</f>
        <v>0</v>
      </c>
      <c r="G35" s="3"/>
      <c r="H35" s="3">
        <f>IF(G35=0,0,$E$6*(100-_xlfn.IFERROR(G35/$C$6,1)*100))</f>
        <v>0</v>
      </c>
      <c r="I35" s="7"/>
      <c r="J35" s="7">
        <f>IF(I35=0,0,$E$7*(100-_xlfn.IFERROR(I35/$C$7,1)*100))</f>
        <v>0</v>
      </c>
      <c r="K35" s="45"/>
      <c r="L35" s="45">
        <f>IF(K35=0,0,$E$8*(100-_xlfn.IFERROR(K35/$C$8,1)*100))</f>
        <v>0</v>
      </c>
      <c r="M35" s="25">
        <f>IF(0,"",LARGE((D35,F35,H35,L35),1)+LARGE((D35,F35,H35,L35),2))</f>
        <v>29.696969696969692</v>
      </c>
      <c r="N35" s="26">
        <f>SUM(--(FREQUENCY((M$12:M$48&gt;M35)*M$12:M$48,M$12:M$48)&gt;0))</f>
        <v>24</v>
      </c>
      <c r="O35" s="27">
        <f>N35+IF(COUNTIF($N$12:$N$48,N35)&gt;1,0.5,0)</f>
        <v>24</v>
      </c>
      <c r="P35" s="1"/>
    </row>
    <row r="36" spans="1:16" ht="15">
      <c r="A36" s="9">
        <v>10</v>
      </c>
      <c r="B36" s="13" t="s">
        <v>40</v>
      </c>
      <c r="C36" s="3">
        <v>21</v>
      </c>
      <c r="D36" s="10">
        <f>IF(C36=0,0,$E$4*(100-_xlfn.IFERROR(C36/$C$4,1)*100))</f>
        <v>25.454545454545457</v>
      </c>
      <c r="E36" s="7"/>
      <c r="F36" s="21">
        <f>IF(E36=0,0,$E$5*(100-_xlfn.IFERROR(E36/$C$5,1)*100))</f>
        <v>0</v>
      </c>
      <c r="G36" s="3"/>
      <c r="H36" s="3">
        <f>IF(G36=0,0,$E$6*(100-_xlfn.IFERROR(G36/$C$6,1)*100))</f>
        <v>0</v>
      </c>
      <c r="I36" s="7"/>
      <c r="J36" s="7">
        <f>IF(I36=0,0,$E$7*(100-_xlfn.IFERROR(I36/$C$7,1)*100))</f>
        <v>0</v>
      </c>
      <c r="K36" s="45"/>
      <c r="L36" s="45">
        <f>IF(K36=0,0,$E$8*(100-_xlfn.IFERROR(K36/$C$8,1)*100))</f>
        <v>0</v>
      </c>
      <c r="M36" s="25">
        <f>IF(0,"",LARGE((D36,F36,H36,L36),1)+LARGE((D36,F36,H36,L36),2))</f>
        <v>25.454545454545457</v>
      </c>
      <c r="N36" s="26">
        <f>SUM(--(FREQUENCY((M$12:M$48&gt;M36)*M$12:M$48,M$12:M$48)&gt;0))</f>
        <v>25</v>
      </c>
      <c r="O36" s="27">
        <f>N36+IF(COUNTIF($N$12:$N$48,N36)&gt;1,0.5,0)</f>
        <v>25</v>
      </c>
      <c r="P36" s="1"/>
    </row>
    <row r="37" spans="1:16" ht="15">
      <c r="A37" s="9">
        <v>12</v>
      </c>
      <c r="B37" s="13" t="s">
        <v>42</v>
      </c>
      <c r="C37" s="3">
        <v>23</v>
      </c>
      <c r="D37" s="10">
        <f>IF(C37=0,0,$E$4*(100-_xlfn.IFERROR(C37/$C$4,1)*100))</f>
        <v>21.212121212121207</v>
      </c>
      <c r="E37" s="7"/>
      <c r="F37" s="21">
        <f>IF(E37=0,0,$E$5*(100-_xlfn.IFERROR(E37/$C$5,1)*100))</f>
        <v>0</v>
      </c>
      <c r="G37" s="3"/>
      <c r="H37" s="3">
        <f>IF(G37=0,0,$E$6*(100-_xlfn.IFERROR(G37/$C$6,1)*100))</f>
        <v>0</v>
      </c>
      <c r="I37" s="7"/>
      <c r="J37" s="7">
        <f>IF(I37=0,0,$E$7*(100-_xlfn.IFERROR(I37/$C$7,1)*100))</f>
        <v>0</v>
      </c>
      <c r="K37" s="45"/>
      <c r="L37" s="45">
        <f>IF(K37=0,0,$E$8*(100-_xlfn.IFERROR(K37/$C$8,1)*100))</f>
        <v>0</v>
      </c>
      <c r="M37" s="25">
        <f>IF(0,"",LARGE((D37,F37,H37,L37),1)+LARGE((D37,F37,H37,L37),2))</f>
        <v>21.212121212121207</v>
      </c>
      <c r="N37" s="26">
        <f>SUM(--(FREQUENCY((M$12:M$48&gt;M37)*M$12:M$48,M$12:M$48)&gt;0))</f>
        <v>26</v>
      </c>
      <c r="O37" s="27">
        <f>N37+IF(COUNTIF($N$12:$N$48,N37)&gt;1,0.5,0)</f>
        <v>26</v>
      </c>
      <c r="P37" s="1"/>
    </row>
    <row r="38" spans="1:16" ht="15">
      <c r="A38" s="9">
        <v>36</v>
      </c>
      <c r="B38" s="33" t="s">
        <v>59</v>
      </c>
      <c r="C38" s="3"/>
      <c r="D38" s="11">
        <f>IF(C38=0,0,$E$4*(100-_xlfn.IFERROR(C38/$C$4,1)*100))</f>
        <v>0</v>
      </c>
      <c r="E38" s="7">
        <v>19</v>
      </c>
      <c r="F38" s="20">
        <f>IF(E38=0,0,$E$5*(100-_xlfn.IFERROR(E38/$C$5,1)*100))</f>
        <v>20.833333333333343</v>
      </c>
      <c r="G38" s="3"/>
      <c r="H38" s="4">
        <f>IF(G38=0,0,$E$6*(100-_xlfn.IFERROR(G38/$C$6,1)*100))</f>
        <v>0</v>
      </c>
      <c r="I38" s="7"/>
      <c r="J38" s="7">
        <f>IF(I38=0,0,$E$7*(100-_xlfn.IFERROR(I38/$C$7,1)*100))</f>
        <v>0</v>
      </c>
      <c r="K38" s="45"/>
      <c r="L38" s="45">
        <f>IF(K38=0,0,$E$8*(100-_xlfn.IFERROR(K38/$C$8,1)*100))</f>
        <v>0</v>
      </c>
      <c r="M38" s="25">
        <f>IF(0,"",LARGE((D38,F38,H38,L38),1)+LARGE((D38,F38,H38,L38),2))</f>
        <v>20.833333333333343</v>
      </c>
      <c r="N38" s="34">
        <f>SUM(--(FREQUENCY((M$12:M$48&gt;M38)*M$12:M$48,M$12:M$48)&gt;0))</f>
        <v>27</v>
      </c>
      <c r="O38" s="27">
        <f>N38+IF(COUNTIF($N$12:$N$48,N38)&gt;1,0.5,0)</f>
        <v>27</v>
      </c>
      <c r="P38" s="1"/>
    </row>
    <row r="39" spans="1:16" ht="15">
      <c r="A39" s="9">
        <v>6</v>
      </c>
      <c r="B39" s="13" t="s">
        <v>43</v>
      </c>
      <c r="C39" s="3">
        <v>25</v>
      </c>
      <c r="D39" s="11">
        <f>IF(C39=0,0,$E$4*(100-_xlfn.IFERROR(C39/$C$4,1)*100))</f>
        <v>16.969696969696972</v>
      </c>
      <c r="E39" s="7"/>
      <c r="F39" s="20">
        <f>IF(E39=0,0,$E$5*(100-_xlfn.IFERROR(E39/$C$5,1)*100))</f>
        <v>0</v>
      </c>
      <c r="G39" s="3"/>
      <c r="H39" s="4">
        <f>IF(G39=0,0,$E$6*(100-_xlfn.IFERROR(G39/$C$6,1)*100))</f>
        <v>0</v>
      </c>
      <c r="I39" s="7"/>
      <c r="J39" s="7">
        <f>IF(I39=0,0,$E$7*(100-_xlfn.IFERROR(I39/$C$7,1)*100))</f>
        <v>0</v>
      </c>
      <c r="K39" s="45"/>
      <c r="L39" s="45">
        <f>IF(K39=0,0,$E$8*(100-_xlfn.IFERROR(K39/$C$8,1)*100))</f>
        <v>0</v>
      </c>
      <c r="M39" s="25">
        <f>IF(0,"",LARGE((D39,F39,H39,L39),1)+LARGE((D39,F39,H39,L39),2))</f>
        <v>16.969696969696972</v>
      </c>
      <c r="N39" s="26">
        <f>SUM(--(FREQUENCY((M$12:M$48&gt;M39)*M$12:M$48,M$12:M$48)&gt;0))</f>
        <v>28</v>
      </c>
      <c r="O39" s="27">
        <f>N39+IF(COUNTIF($N$12:$N$48,N39)&gt;1,0.5,0)</f>
        <v>28</v>
      </c>
      <c r="P39" s="1"/>
    </row>
    <row r="40" spans="1:16" ht="15">
      <c r="A40" s="9">
        <v>9</v>
      </c>
      <c r="B40" s="13" t="s">
        <v>44</v>
      </c>
      <c r="C40" s="3">
        <v>26</v>
      </c>
      <c r="D40" s="10">
        <f>IF(C40=0,0,$E$4*(100-_xlfn.IFERROR(C40/$C$4,1)*100))</f>
        <v>14.848484848484851</v>
      </c>
      <c r="E40" s="7">
        <v>24</v>
      </c>
      <c r="F40" s="21">
        <f>IF(E40=0,0,$E$5*(100-_xlfn.IFERROR(E40/$C$5,1)*100))</f>
        <v>0</v>
      </c>
      <c r="G40" s="3"/>
      <c r="H40" s="3">
        <f>IF(G40=0,0,$E$6*(100-_xlfn.IFERROR(G40/$C$6,1)*100))</f>
        <v>0</v>
      </c>
      <c r="I40" s="7"/>
      <c r="J40" s="7">
        <f>IF(I40=0,0,$E$7*(100-_xlfn.IFERROR(I40/$C$7,1)*100))</f>
        <v>0</v>
      </c>
      <c r="K40" s="45"/>
      <c r="L40" s="45">
        <f>IF(K40=0,0,$E$8*(100-_xlfn.IFERROR(K40/$C$8,1)*100))</f>
        <v>0</v>
      </c>
      <c r="M40" s="25">
        <f>IF(0,"",LARGE((D40,F40,H40,L40),1)+LARGE((D40,F40,H40,L40),2))</f>
        <v>14.848484848484851</v>
      </c>
      <c r="N40" s="26">
        <f>SUM(--(FREQUENCY((M$12:M$48&gt;M40)*M$12:M$48,M$12:M$48)&gt;0))</f>
        <v>29</v>
      </c>
      <c r="O40" s="27">
        <f>N40+IF(COUNTIF($N$12:$N$48,N40)&gt;1,0.5,0)</f>
        <v>29</v>
      </c>
      <c r="P40" s="1">
        <f>RANK(M41,$M$12:$M$48,1)-SUMPRODUCT((M41&gt;$M$12:$M$48)*(MATCH($M$12:$M$48,$M$12:$M$48,)&lt;&gt;ROW($M$12:$M$48)-4))</f>
        <v>1</v>
      </c>
    </row>
    <row r="41" spans="1:16" ht="15">
      <c r="A41" s="9">
        <v>21</v>
      </c>
      <c r="B41" s="13" t="s">
        <v>45</v>
      </c>
      <c r="C41" s="3">
        <v>27</v>
      </c>
      <c r="D41" s="10">
        <f>IF(C41=0,0,$E$4*(100-_xlfn.IFERROR(C41/$C$4,1)*100))</f>
        <v>12.72727272727272</v>
      </c>
      <c r="E41" s="7"/>
      <c r="F41" s="21">
        <f>IF(E41=0,0,$E$5*(100-_xlfn.IFERROR(E41/$C$5,1)*100))</f>
        <v>0</v>
      </c>
      <c r="G41" s="3"/>
      <c r="H41" s="3">
        <f>IF(G41=0,0,$E$6*(100-_xlfn.IFERROR(G41/$C$6,1)*100))</f>
        <v>0</v>
      </c>
      <c r="I41" s="7"/>
      <c r="J41" s="7">
        <f>IF(I41=0,0,$E$7*(100-_xlfn.IFERROR(I41/$C$7,1)*100))</f>
        <v>0</v>
      </c>
      <c r="K41" s="45"/>
      <c r="L41" s="45">
        <f>IF(K41=0,0,$E$8*(100-_xlfn.IFERROR(K41/$C$8,1)*100))</f>
        <v>0</v>
      </c>
      <c r="M41" s="25">
        <f>IF(0,"",LARGE((D41,F41,H41,L41),1)+LARGE((D41,F41,H41,L41),2))</f>
        <v>12.72727272727272</v>
      </c>
      <c r="N41" s="26">
        <f>SUM(--(FREQUENCY((M$12:M$48&gt;M41)*M$12:M$48,M$12:M$48)&gt;0))</f>
        <v>30</v>
      </c>
      <c r="O41" s="27">
        <f>N41+IF(COUNTIF($N$12:$N$48,N41)&gt;1,0.5,0)</f>
        <v>30</v>
      </c>
      <c r="P41" s="1"/>
    </row>
    <row r="42" spans="1:16" ht="15">
      <c r="A42" s="9">
        <v>34</v>
      </c>
      <c r="B42" s="33" t="s">
        <v>60</v>
      </c>
      <c r="C42" s="3"/>
      <c r="D42" s="11">
        <f>IF(C42=0,0,$E$4*(100-_xlfn.IFERROR(C42/$C$4,1)*100))</f>
        <v>0</v>
      </c>
      <c r="E42" s="7">
        <v>21</v>
      </c>
      <c r="F42" s="20">
        <f>IF(E42=0,0,$E$5*(100-_xlfn.IFERROR(E42/$C$5,1)*100))</f>
        <v>12.5</v>
      </c>
      <c r="G42" s="3"/>
      <c r="H42" s="4">
        <f>IF(G42=0,0,$E$6*(100-_xlfn.IFERROR(G42/$C$6,1)*100))</f>
        <v>0</v>
      </c>
      <c r="I42" s="7"/>
      <c r="J42" s="7">
        <f>IF(I42=0,0,$E$7*(100-_xlfn.IFERROR(I42/$C$7,1)*100))</f>
        <v>0</v>
      </c>
      <c r="K42" s="45"/>
      <c r="L42" s="45">
        <f>IF(K42=0,0,$E$8*(100-_xlfn.IFERROR(K42/$C$8,1)*100))</f>
        <v>0</v>
      </c>
      <c r="M42" s="25">
        <f>IF(0,"",LARGE((D42,F42,H42,L42),1)+LARGE((D42,F42,H42,L42),2))</f>
        <v>12.5</v>
      </c>
      <c r="N42" s="34">
        <f>SUM(--(FREQUENCY((M$12:M$48&gt;M42)*M$12:M$48,M$12:M$48)&gt;0))</f>
        <v>31</v>
      </c>
      <c r="O42" s="27">
        <f>N42+IF(COUNTIF($N$12:$N$48,N42)&gt;1,0.5,0)</f>
        <v>31</v>
      </c>
      <c r="P42" s="1"/>
    </row>
    <row r="43" spans="1:16" ht="15">
      <c r="A43" s="9">
        <v>29</v>
      </c>
      <c r="B43" s="13" t="s">
        <v>47</v>
      </c>
      <c r="C43" s="3">
        <v>29</v>
      </c>
      <c r="D43" s="10">
        <f>IF(C43=0,0,$E$4*(100-_xlfn.IFERROR(C43/$C$4,1)*100))</f>
        <v>8.484848484848486</v>
      </c>
      <c r="E43" s="7"/>
      <c r="F43" s="21">
        <f>IF(E43=0,0,$E$5*(100-_xlfn.IFERROR(E43/$C$5,1)*100))</f>
        <v>0</v>
      </c>
      <c r="G43" s="3"/>
      <c r="H43" s="3">
        <f>IF(G43=0,0,$E$6*(100-_xlfn.IFERROR(G43/$C$6,1)*100))</f>
        <v>0</v>
      </c>
      <c r="I43" s="7"/>
      <c r="J43" s="7">
        <f>IF(I43=0,0,$E$7*(100-_xlfn.IFERROR(I43/$C$7,1)*100))</f>
        <v>0</v>
      </c>
      <c r="K43" s="45"/>
      <c r="L43" s="45">
        <f>IF(K43=0,0,$E$8*(100-_xlfn.IFERROR(K43/$C$8,1)*100))</f>
        <v>0</v>
      </c>
      <c r="M43" s="25">
        <f>IF(0,"",LARGE((D43,F43,H43,L43),1)+LARGE((D43,F43,H43,L43),2))</f>
        <v>8.484848484848486</v>
      </c>
      <c r="N43" s="26">
        <f>SUM(--(FREQUENCY((M$12:M$48&gt;M43)*M$12:M$48,M$12:M$48)&gt;0))</f>
        <v>32</v>
      </c>
      <c r="O43" s="27">
        <f>N43+IF(COUNTIF($N$12:$N$48,N43)&gt;1,0.5,0)</f>
        <v>32</v>
      </c>
      <c r="P43" s="1" t="e">
        <f>RANK(#REF!,$M$12:$M$48,1)-SUMPRODUCT((#REF!&gt;$M$12:$M$48)*(MATCH($M$12:$M$48,$M$12:$M$48,)&lt;&gt;ROW($M$12:$M$48)-4))</f>
        <v>#REF!</v>
      </c>
    </row>
    <row r="44" spans="1:16" ht="15">
      <c r="A44" s="9">
        <v>14</v>
      </c>
      <c r="B44" s="13" t="s">
        <v>48</v>
      </c>
      <c r="C44" s="3">
        <v>30</v>
      </c>
      <c r="D44" s="11">
        <f>IF(C44=0,0,$E$4*(100-_xlfn.IFERROR(C44/$C$4,1)*100))</f>
        <v>6.363636363636365</v>
      </c>
      <c r="E44" s="7"/>
      <c r="F44" s="20">
        <f>IF(E44=0,0,$E$5*(100-_xlfn.IFERROR(E44/$C$5,1)*100))</f>
        <v>0</v>
      </c>
      <c r="G44" s="3"/>
      <c r="H44" s="4">
        <f>IF(G44=0,0,$E$6*(100-_xlfn.IFERROR(G44/$C$6,1)*100))</f>
        <v>0</v>
      </c>
      <c r="I44" s="7"/>
      <c r="J44" s="7">
        <f>IF(I44=0,0,$E$7*(100-_xlfn.IFERROR(I44/$C$7,1)*100))</f>
        <v>0</v>
      </c>
      <c r="K44" s="45"/>
      <c r="L44" s="45">
        <f>IF(K44=0,0,$E$8*(100-_xlfn.IFERROR(K44/$C$8,1)*100))</f>
        <v>0</v>
      </c>
      <c r="M44" s="25">
        <f>IF(0,"",LARGE((D44,F44,H44,L44),1)+LARGE((D44,F44,H44,L44),2))</f>
        <v>6.363636363636365</v>
      </c>
      <c r="N44" s="26">
        <f>SUM(--(FREQUENCY((M$12:M$48&gt;M44)*M$12:M$48,M$12:M$48)&gt;0))</f>
        <v>33</v>
      </c>
      <c r="O44" s="27">
        <f>N44+IF(COUNTIF($N$12:$N$48,N44)&gt;1,0.5,0)</f>
        <v>33</v>
      </c>
      <c r="P44" s="1"/>
    </row>
    <row r="45" spans="1:15" ht="15">
      <c r="A45" s="9">
        <v>13</v>
      </c>
      <c r="B45" s="13" t="s">
        <v>49</v>
      </c>
      <c r="C45" s="3">
        <v>31</v>
      </c>
      <c r="D45" s="11">
        <f>IF(C45=0,0,$E$4*(100-_xlfn.IFERROR(C45/$C$4,1)*100))</f>
        <v>4.242424242424243</v>
      </c>
      <c r="E45" s="7"/>
      <c r="F45" s="20">
        <f>IF(E45=0,0,$E$5*(100-_xlfn.IFERROR(E45/$C$5,1)*100))</f>
        <v>0</v>
      </c>
      <c r="G45" s="3"/>
      <c r="H45" s="4">
        <f>IF(G45=0,0,$E$6*(100-_xlfn.IFERROR(G45/$C$6,1)*100))</f>
        <v>0</v>
      </c>
      <c r="I45" s="7"/>
      <c r="J45" s="7">
        <f>IF(I45=0,0,$E$7*(100-_xlfn.IFERROR(I45/$C$7,1)*100))</f>
        <v>0</v>
      </c>
      <c r="K45" s="45"/>
      <c r="L45" s="45">
        <f>IF(K45=0,0,$E$8*(100-_xlfn.IFERROR(K45/$C$8,1)*100))</f>
        <v>0</v>
      </c>
      <c r="M45" s="25">
        <f>IF(0,"",LARGE((D45,F45,H45,L45),1)+LARGE((D45,F45,H45,L45),2))</f>
        <v>4.242424242424243</v>
      </c>
      <c r="N45" s="26">
        <f>SUM(--(FREQUENCY((M$12:M$48&gt;M45)*M$12:M$48,M$12:M$48)&gt;0))</f>
        <v>34</v>
      </c>
      <c r="O45" s="27">
        <f>N45+IF(COUNTIF($N$12:$N$48,N45)&gt;1,0.5,0)</f>
        <v>34</v>
      </c>
    </row>
    <row r="46" spans="1:15" ht="15">
      <c r="A46" s="9">
        <v>15</v>
      </c>
      <c r="B46" s="13" t="s">
        <v>50</v>
      </c>
      <c r="C46" s="3">
        <v>32</v>
      </c>
      <c r="D46" s="10">
        <f>IF(C46=0,0,$E$4*(100-_xlfn.IFERROR(C46/$C$4,1)*100))</f>
        <v>2.1212121212121215</v>
      </c>
      <c r="E46" s="7"/>
      <c r="F46" s="21">
        <f>IF(E46=0,0,$E$5*(100-_xlfn.IFERROR(E46/$C$5,1)*100))</f>
        <v>0</v>
      </c>
      <c r="G46" s="3"/>
      <c r="H46" s="3">
        <f>IF(G46=0,0,$E$6*(100-_xlfn.IFERROR(G46/$C$6,1)*100))</f>
        <v>0</v>
      </c>
      <c r="I46" s="7"/>
      <c r="J46" s="7">
        <f>IF(I46=0,0,$E$7*(100-_xlfn.IFERROR(I46/$C$7,1)*100))</f>
        <v>0</v>
      </c>
      <c r="K46" s="45"/>
      <c r="L46" s="45">
        <f>IF(K46=0,0,$E$8*(100-_xlfn.IFERROR(K46/$C$8,1)*100))</f>
        <v>0</v>
      </c>
      <c r="M46" s="25">
        <f>IF(0,"",LARGE((D46,F46,H46,L46),1)+LARGE((D46,F46,H46,L46),2))</f>
        <v>2.1212121212121215</v>
      </c>
      <c r="N46" s="26">
        <f>SUM(--(FREQUENCY((M$12:M$48&gt;M46)*M$12:M$48,M$12:M$48)&gt;0))</f>
        <v>35</v>
      </c>
      <c r="O46" s="27">
        <f>N46+IF(COUNTIF($N$12:$N$48,N46)&gt;1,0.5,0)</f>
        <v>35</v>
      </c>
    </row>
    <row r="47" spans="1:15" ht="15">
      <c r="A47" s="9">
        <v>23</v>
      </c>
      <c r="B47" s="13" t="s">
        <v>51</v>
      </c>
      <c r="C47" s="3">
        <v>33</v>
      </c>
      <c r="D47" s="11">
        <f>IF(C47=0,0,$E$4*(100-_xlfn.IFERROR(C47/$C$4,1)*100))</f>
        <v>0</v>
      </c>
      <c r="E47" s="7"/>
      <c r="F47" s="20">
        <f>IF(E47=0,0,$E$5*(100-_xlfn.IFERROR(E47/$C$5,1)*100))</f>
        <v>0</v>
      </c>
      <c r="G47" s="3"/>
      <c r="H47" s="4">
        <f>IF(G47=0,0,$E$6*(100-_xlfn.IFERROR(G47/$C$6,1)*100))</f>
        <v>0</v>
      </c>
      <c r="I47" s="7"/>
      <c r="J47" s="7">
        <f>IF(I47=0,0,$E$7*(100-_xlfn.IFERROR(I47/$C$7,1)*100))</f>
        <v>0</v>
      </c>
      <c r="K47" s="45"/>
      <c r="L47" s="45">
        <f>IF(K47=0,0,$E$8*(100-_xlfn.IFERROR(K47/$C$8,1)*100))</f>
        <v>0</v>
      </c>
      <c r="M47" s="25">
        <f>IF(0,"",LARGE((D47,F47,H47,L47),1)+LARGE((D47,F47,H47,L47),2))</f>
        <v>0</v>
      </c>
      <c r="N47" s="26">
        <f>SUM(--(FREQUENCY((M$12:M$48&gt;M47)*M$12:M$48,M$12:M$48)&gt;0))</f>
        <v>36</v>
      </c>
      <c r="O47" s="27">
        <f>N47+IF(COUNTIF($N$12:$N$48,N47)&gt;1,0.5,0)</f>
        <v>36.5</v>
      </c>
    </row>
    <row r="48" spans="1:15" ht="15">
      <c r="A48" s="9">
        <v>37</v>
      </c>
      <c r="B48" s="6"/>
      <c r="C48" s="5"/>
      <c r="D48" s="12">
        <f>IF(C48=0,0,$E$4*(100-_xlfn.IFERROR(C48/$C$4,1)*100))</f>
        <v>0</v>
      </c>
      <c r="E48" s="8"/>
      <c r="F48" s="21">
        <f>IF(E48=0,0,$E$5*(100-_xlfn.IFERROR(E48/$C$5,1)*100))</f>
        <v>0</v>
      </c>
      <c r="G48" s="5"/>
      <c r="H48" s="3">
        <f>IF(G48=0,0,$E$6*(100-_xlfn.IFERROR(G48/$C$6,1)*100))</f>
        <v>0</v>
      </c>
      <c r="I48" s="7"/>
      <c r="J48" s="7">
        <f>IF(I48=0,0,$E$7*(100-_xlfn.IFERROR(I48/$C$7,1)*100))</f>
        <v>0</v>
      </c>
      <c r="K48" s="45"/>
      <c r="L48" s="45">
        <f>IF(K48=0,0,$E$8*(100-_xlfn.IFERROR(K48/$C$8,1)*100))</f>
        <v>0</v>
      </c>
      <c r="M48" s="25">
        <f>IF(0,"",LARGE((D48,F48,H48,L48),1)+LARGE((D48,F48,H48,L48),2))</f>
        <v>0</v>
      </c>
      <c r="N48" s="26">
        <f>SUM(--(FREQUENCY((M$12:M$48&gt;M48)*M$12:M$48,M$12:M$48)&gt;0))</f>
        <v>36</v>
      </c>
      <c r="O48" s="27">
        <f>N48+IF(COUNTIF($N$12:$N$48,N48)&gt;1,0.5,0)</f>
        <v>36.5</v>
      </c>
    </row>
    <row r="51" spans="1:2" ht="15">
      <c r="A51" t="s">
        <v>6</v>
      </c>
      <c r="B51" t="s">
        <v>53</v>
      </c>
    </row>
    <row r="52" spans="1:2" ht="15">
      <c r="A52" t="s">
        <v>64</v>
      </c>
      <c r="B52" t="s">
        <v>65</v>
      </c>
    </row>
    <row r="53" ht="15">
      <c r="A53" t="s">
        <v>72</v>
      </c>
    </row>
  </sheetData>
  <sheetProtection sort="0" autoFilter="0"/>
  <mergeCells count="6">
    <mergeCell ref="C9:D9"/>
    <mergeCell ref="E9:F9"/>
    <mergeCell ref="G9:H9"/>
    <mergeCell ref="A1:O1"/>
    <mergeCell ref="I9:J9"/>
    <mergeCell ref="K9:L9"/>
  </mergeCells>
  <printOptions/>
  <pageMargins left="0.7" right="0.7" top="0.75" bottom="0.75" header="0.3" footer="0.3"/>
  <pageSetup horizontalDpi="203" verticalDpi="203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ловись рыбка</dc:creator>
  <cp:keywords/>
  <dc:description/>
  <cp:lastModifiedBy>USER</cp:lastModifiedBy>
  <dcterms:created xsi:type="dcterms:W3CDTF">2016-10-13T04:26:29Z</dcterms:created>
  <dcterms:modified xsi:type="dcterms:W3CDTF">2017-11-27T09:01:06Z</dcterms:modified>
  <cp:category/>
  <cp:version/>
  <cp:contentType/>
  <cp:contentStatus/>
</cp:coreProperties>
</file>