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20100" windowHeight="8412"/>
  </bookViews>
  <sheets>
    <sheet name="Регистрация" sheetId="1" r:id="rId1"/>
    <sheet name="СметаЧКК" sheetId="4" r:id="rId2"/>
    <sheet name="Лист1" sheetId="5" r:id="rId3"/>
    <sheet name="Лист2" sheetId="6" r:id="rId4"/>
  </sheets>
  <definedNames>
    <definedName name="_xlnm.Print_Area" localSheetId="0">Регистрация!$A$1:$U$46</definedName>
    <definedName name="_xlnm.Print_Area" localSheetId="1">СметаЧКК!$A$1:$O$24</definedName>
  </definedNames>
  <calcPr calcId="145621"/>
</workbook>
</file>

<file path=xl/calcChain.xml><?xml version="1.0" encoding="utf-8"?>
<calcChain xmlns="http://schemas.openxmlformats.org/spreadsheetml/2006/main">
  <c r="N41" i="1" l="1"/>
  <c r="M41" i="1"/>
  <c r="M10" i="1"/>
  <c r="N10" i="1"/>
  <c r="M12" i="1"/>
  <c r="P12" i="1" s="1"/>
  <c r="N12" i="1"/>
  <c r="Q12" i="1" s="1"/>
  <c r="M14" i="1"/>
  <c r="N14" i="1"/>
  <c r="M16" i="1"/>
  <c r="P16" i="1" s="1"/>
  <c r="N16" i="1"/>
  <c r="Q16" i="1" s="1"/>
  <c r="M18" i="1"/>
  <c r="N18" i="1"/>
  <c r="M20" i="1"/>
  <c r="P20" i="1" s="1"/>
  <c r="N20" i="1"/>
  <c r="Q20" i="1" s="1"/>
  <c r="M22" i="1"/>
  <c r="N22" i="1"/>
  <c r="M24" i="1"/>
  <c r="P24" i="1" s="1"/>
  <c r="N24" i="1"/>
  <c r="Q24" i="1" s="1"/>
  <c r="M26" i="1"/>
  <c r="N26" i="1"/>
  <c r="M28" i="1"/>
  <c r="P28" i="1" s="1"/>
  <c r="N28" i="1"/>
  <c r="Q28" i="1" s="1"/>
  <c r="M30" i="1"/>
  <c r="N30" i="1"/>
  <c r="M32" i="1"/>
  <c r="P32" i="1" s="1"/>
  <c r="N32" i="1"/>
  <c r="Q32" i="1" s="1"/>
  <c r="M34" i="1"/>
  <c r="N34" i="1"/>
  <c r="M36" i="1"/>
  <c r="P36" i="1" s="1"/>
  <c r="N36" i="1"/>
  <c r="Q36" i="1" s="1"/>
  <c r="M38" i="1"/>
  <c r="N38" i="1"/>
  <c r="N8" i="1"/>
  <c r="Q8" i="1" s="1"/>
  <c r="M8" i="1"/>
  <c r="P8" i="1" s="1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N12" i="4" l="1"/>
  <c r="N11" i="4"/>
  <c r="N7" i="4"/>
  <c r="N6" i="4"/>
  <c r="N10" i="4"/>
  <c r="N9" i="4"/>
  <c r="N8" i="4"/>
  <c r="L7" i="4"/>
  <c r="L8" i="4"/>
  <c r="E16" i="4"/>
  <c r="O17" i="4" l="1"/>
  <c r="D11" i="4"/>
  <c r="O8" i="4"/>
  <c r="O9" i="4"/>
  <c r="O10" i="4"/>
  <c r="O12" i="4"/>
  <c r="M22" i="4"/>
  <c r="D10" i="4"/>
  <c r="D12" i="4"/>
  <c r="O11" i="4"/>
  <c r="D13" i="4" l="1"/>
  <c r="D18" i="4"/>
  <c r="K13" i="4"/>
  <c r="I7" i="4"/>
  <c r="L9" i="4" l="1"/>
  <c r="L10" i="4" s="1"/>
  <c r="L12" i="4" s="1"/>
  <c r="L6" i="4"/>
  <c r="L11" i="4" s="1"/>
  <c r="J6" i="4"/>
  <c r="J7" i="4" s="1"/>
  <c r="O7" i="4" s="1"/>
  <c r="O6" i="4"/>
  <c r="O13" i="4" l="1"/>
  <c r="M18" i="4" s="1"/>
  <c r="N13" i="4"/>
  <c r="M20" i="4" s="1"/>
  <c r="L13" i="4"/>
  <c r="M19" i="4" l="1"/>
  <c r="M13" i="4"/>
  <c r="A32" i="1" l="1"/>
  <c r="A24" i="1" s="1"/>
  <c r="A12" i="1" s="1"/>
  <c r="A16" i="1" s="1"/>
  <c r="A36" i="1" s="1"/>
  <c r="A20" i="1" s="1"/>
  <c r="A8" i="1" s="1"/>
  <c r="M21" i="4" l="1"/>
  <c r="M23" i="4" s="1"/>
  <c r="M24" i="4" s="1"/>
</calcChain>
</file>

<file path=xl/sharedStrings.xml><?xml version="1.0" encoding="utf-8"?>
<sst xmlns="http://schemas.openxmlformats.org/spreadsheetml/2006/main" count="276" uniqueCount="171">
  <si>
    <t>№ п/п</t>
  </si>
  <si>
    <t>Год рожд.</t>
  </si>
  <si>
    <t>Сиротин Сергей Леонидович</t>
  </si>
  <si>
    <t>Сиротин Евгений Леонидович</t>
  </si>
  <si>
    <t>Никифоров Юрий Юрьевич</t>
  </si>
  <si>
    <t>Ощепков Андрей Сергеевич</t>
  </si>
  <si>
    <t>Команда</t>
  </si>
  <si>
    <t>Зибенгар Андрей Юрьевич</t>
  </si>
  <si>
    <t>Чернов Сергей Александрович</t>
  </si>
  <si>
    <t>Тихонов Максим Сергеевич</t>
  </si>
  <si>
    <t>Королев Александр Сергеевич</t>
  </si>
  <si>
    <t>Почекутов Игорь Николаевич</t>
  </si>
  <si>
    <t>Кузнецов Иван Викторович</t>
  </si>
  <si>
    <t>Касьянов Александр Владимирович</t>
  </si>
  <si>
    <t>Сухих Владимир Дмитриевич</t>
  </si>
  <si>
    <t>№ ком.</t>
  </si>
  <si>
    <t>Ф.И.О.</t>
  </si>
  <si>
    <t>проживание</t>
  </si>
  <si>
    <t>итого питание</t>
  </si>
  <si>
    <t>итого прожив</t>
  </si>
  <si>
    <t>бензин</t>
  </si>
  <si>
    <t>пт</t>
  </si>
  <si>
    <t>сб</t>
  </si>
  <si>
    <t>вс</t>
  </si>
  <si>
    <t>чт</t>
  </si>
  <si>
    <t>Собств.</t>
  </si>
  <si>
    <t>ФРСКК</t>
  </si>
  <si>
    <t>б/о "СВЕТЛАНА"</t>
  </si>
  <si>
    <t>зав/об/уж</t>
  </si>
  <si>
    <t>зав/об</t>
  </si>
  <si>
    <t>Кучеренко В.А.</t>
  </si>
  <si>
    <t>Ленник В.В.</t>
  </si>
  <si>
    <t>Долдонов Е.В.</t>
  </si>
  <si>
    <t xml:space="preserve">питание:   </t>
  </si>
  <si>
    <t>Завтрак - 120 руб</t>
  </si>
  <si>
    <t>Обед - 300 руб</t>
  </si>
  <si>
    <t>Шевцов В.В.</t>
  </si>
  <si>
    <t>Соломатова И.А.</t>
  </si>
  <si>
    <t>Ступчикова Е.С.</t>
  </si>
  <si>
    <t>Немытов П.В.</t>
  </si>
  <si>
    <t>об/уж</t>
  </si>
  <si>
    <t>зав/об+/уж</t>
  </si>
  <si>
    <t>Итого бюджет полный:</t>
  </si>
  <si>
    <t>Итого бюджет без питания:</t>
  </si>
  <si>
    <t>Поступления:</t>
  </si>
  <si>
    <t>Награды+баннер:</t>
  </si>
  <si>
    <t>Отстаток(поступления-затраты):</t>
  </si>
  <si>
    <t>Смета на судей</t>
  </si>
  <si>
    <t>Техперсонал</t>
  </si>
  <si>
    <t>Дефицит:</t>
  </si>
  <si>
    <t>Компенсация:</t>
  </si>
  <si>
    <t>Компенсация</t>
  </si>
  <si>
    <t xml:space="preserve">Ужин - 250 руб </t>
  </si>
  <si>
    <t>зав</t>
  </si>
  <si>
    <t>№ пары и ФИО</t>
  </si>
  <si>
    <r>
      <t>1</t>
    </r>
    <r>
      <rPr>
        <sz val="10"/>
        <color theme="1"/>
        <rFont val="Verdana"/>
        <family val="2"/>
        <charset val="204"/>
      </rPr>
      <t>. Команда "</t>
    </r>
    <r>
      <rPr>
        <b/>
        <sz val="10"/>
        <color theme="1"/>
        <rFont val="Verdana"/>
        <family val="2"/>
        <charset val="204"/>
      </rPr>
      <t>Ежовые рукавицы</t>
    </r>
    <r>
      <rPr>
        <sz val="10"/>
        <color theme="1"/>
        <rFont val="Verdana"/>
        <family val="2"/>
        <charset val="204"/>
      </rPr>
      <t>", Красноярск, ФРС КК:</t>
    </r>
  </si>
  <si>
    <r>
      <t>1 пара</t>
    </r>
    <r>
      <rPr>
        <sz val="10"/>
        <color theme="1"/>
        <rFont val="Verdana"/>
        <family val="2"/>
        <charset val="204"/>
      </rPr>
      <t xml:space="preserve">: - </t>
    </r>
    <r>
      <rPr>
        <sz val="10"/>
        <color rgb="FF0000FF"/>
        <rFont val="Verdana"/>
        <family val="2"/>
        <charset val="204"/>
      </rPr>
      <t>оплачено 2000 руб в кассу РОСО "ФРС КК"</t>
    </r>
  </si>
  <si>
    <r>
      <t xml:space="preserve">Сухих Владимир Дмитриевич, 1947, 1р, </t>
    </r>
    <r>
      <rPr>
        <b/>
        <sz val="10"/>
        <color theme="1"/>
        <rFont val="Verdana"/>
        <family val="2"/>
        <charset val="204"/>
      </rPr>
      <t>тов_Сухов</t>
    </r>
  </si>
  <si>
    <r>
      <t xml:space="preserve">Романов Владимир Михайлович, 1964, 3р, </t>
    </r>
    <r>
      <rPr>
        <b/>
        <sz val="10"/>
        <color theme="1"/>
        <rFont val="Verdana"/>
        <family val="2"/>
        <charset val="204"/>
      </rPr>
      <t>Романоff</t>
    </r>
  </si>
  <si>
    <r>
      <t>2 пара</t>
    </r>
    <r>
      <rPr>
        <sz val="10"/>
        <color theme="1"/>
        <rFont val="Verdana"/>
        <family val="2"/>
        <charset val="204"/>
      </rPr>
      <t xml:space="preserve">: - </t>
    </r>
    <r>
      <rPr>
        <sz val="10"/>
        <color rgb="FF0000FF"/>
        <rFont val="Verdana"/>
        <family val="2"/>
        <charset val="204"/>
      </rPr>
      <t>оплачено 2000 руб в кассу РОСО "ФРС КК"</t>
    </r>
  </si>
  <si>
    <t>Оржеховский Андрей Иванович, 1968, 3р</t>
  </si>
  <si>
    <r>
      <t xml:space="preserve">Заделёнов Владимир Анатольевич, 1958, 2р, </t>
    </r>
    <r>
      <rPr>
        <b/>
        <sz val="10"/>
        <color theme="1"/>
        <rFont val="Verdana"/>
        <family val="2"/>
        <charset val="204"/>
      </rPr>
      <t>ихтиолог</t>
    </r>
  </si>
  <si>
    <r>
      <t>2</t>
    </r>
    <r>
      <rPr>
        <sz val="10"/>
        <color theme="1"/>
        <rFont val="Verdana"/>
        <family val="2"/>
        <charset val="204"/>
      </rPr>
      <t>. команда "</t>
    </r>
    <r>
      <rPr>
        <b/>
        <sz val="10"/>
        <color theme="1"/>
        <rFont val="Verdana"/>
        <family val="2"/>
        <charset val="204"/>
      </rPr>
      <t>Фартовые Тритоны</t>
    </r>
    <r>
      <rPr>
        <sz val="10"/>
        <color theme="1"/>
        <rFont val="Verdana"/>
        <family val="2"/>
        <charset val="204"/>
      </rPr>
      <t>", ФРС КК, Красноярск</t>
    </r>
  </si>
  <si>
    <r>
      <t>1 пара</t>
    </r>
    <r>
      <rPr>
        <sz val="10"/>
        <color theme="1"/>
        <rFont val="Verdana"/>
        <family val="2"/>
        <charset val="204"/>
      </rPr>
      <t>:</t>
    </r>
  </si>
  <si>
    <r>
      <t xml:space="preserve">Мальчевский Владимир Юрьевич, 1972, 2р, </t>
    </r>
    <r>
      <rPr>
        <b/>
        <sz val="10"/>
        <color theme="1"/>
        <rFont val="Verdana"/>
        <family val="2"/>
        <charset val="204"/>
      </rPr>
      <t>фантом</t>
    </r>
    <r>
      <rPr>
        <sz val="10"/>
        <color theme="1"/>
        <rFont val="Verdana"/>
        <family val="2"/>
        <charset val="204"/>
      </rPr>
      <t xml:space="preserve"> - </t>
    </r>
    <r>
      <rPr>
        <sz val="10"/>
        <color rgb="FF0000FF"/>
        <rFont val="Verdana"/>
        <family val="2"/>
        <charset val="204"/>
      </rPr>
      <t>оплачено 1000 руб на ссберкарту</t>
    </r>
  </si>
  <si>
    <r>
      <t xml:space="preserve">Черсунов Никита Николаевич, 1981, 3р - </t>
    </r>
    <r>
      <rPr>
        <sz val="10"/>
        <color rgb="FF0000FF"/>
        <rFont val="Verdana"/>
        <family val="2"/>
        <charset val="204"/>
      </rPr>
      <t>оплачено 1000 руб на ссберкарту</t>
    </r>
  </si>
  <si>
    <r>
      <t>2 пара</t>
    </r>
    <r>
      <rPr>
        <sz val="10"/>
        <color theme="1"/>
        <rFont val="Verdana"/>
        <family val="2"/>
        <charset val="204"/>
      </rPr>
      <t>:</t>
    </r>
  </si>
  <si>
    <r>
      <t xml:space="preserve">Половинский Алексей Викторович, 1984, 1р. - </t>
    </r>
    <r>
      <rPr>
        <sz val="10"/>
        <color rgb="FF0000FF"/>
        <rFont val="Verdana"/>
        <family val="2"/>
        <charset val="204"/>
      </rPr>
      <t>оплачено 2000 руб на сберкарту</t>
    </r>
  </si>
  <si>
    <t>Архипцев Евгений Федорович, 1979, б\р</t>
  </si>
  <si>
    <r>
      <t>3</t>
    </r>
    <r>
      <rPr>
        <sz val="10"/>
        <color theme="1"/>
        <rFont val="Verdana"/>
        <family val="2"/>
        <charset val="204"/>
      </rPr>
      <t>. Команда "</t>
    </r>
    <r>
      <rPr>
        <b/>
        <sz val="10"/>
        <color theme="1"/>
        <rFont val="Verdana"/>
        <family val="2"/>
        <charset val="204"/>
      </rPr>
      <t>Центр-Юг</t>
    </r>
    <r>
      <rPr>
        <sz val="10"/>
        <color theme="1"/>
        <rFont val="Verdana"/>
        <family val="2"/>
        <charset val="204"/>
      </rPr>
      <t>", Черногорск - Красноярск, ФРС КК:</t>
    </r>
  </si>
  <si>
    <r>
      <t>1 пара</t>
    </r>
    <r>
      <rPr>
        <sz val="10"/>
        <color theme="1"/>
        <rFont val="Verdana"/>
        <family val="2"/>
        <charset val="204"/>
      </rPr>
      <t xml:space="preserve">: - </t>
    </r>
    <r>
      <rPr>
        <sz val="10"/>
        <color rgb="FF0000FF"/>
        <rFont val="Verdana"/>
        <family val="2"/>
        <charset val="204"/>
      </rPr>
      <t>оплачено 2000 руб на сберкарту</t>
    </r>
  </si>
  <si>
    <r>
      <t xml:space="preserve">Васин Алексей Борисович, 1970, 1р, </t>
    </r>
    <r>
      <rPr>
        <b/>
        <sz val="10"/>
        <color theme="1"/>
        <rFont val="Verdana"/>
        <family val="2"/>
        <charset val="204"/>
      </rPr>
      <t>Алексей1970</t>
    </r>
  </si>
  <si>
    <r>
      <t xml:space="preserve">Чернов Сергей Александрович, 1972, 1р, </t>
    </r>
    <r>
      <rPr>
        <b/>
        <sz val="10"/>
        <color theme="1"/>
        <rFont val="Verdana"/>
        <family val="2"/>
        <charset val="204"/>
      </rPr>
      <t>СССР-72</t>
    </r>
  </si>
  <si>
    <r>
      <t>2 пара</t>
    </r>
    <r>
      <rPr>
        <sz val="10"/>
        <color theme="1"/>
        <rFont val="Verdana"/>
        <family val="2"/>
        <charset val="204"/>
      </rPr>
      <t xml:space="preserve">: - </t>
    </r>
    <r>
      <rPr>
        <sz val="10"/>
        <color rgb="FF0000FF"/>
        <rFont val="Verdana"/>
        <family val="2"/>
        <charset val="204"/>
      </rPr>
      <t>оплачено 2000 руб. переводом на карту СБ</t>
    </r>
  </si>
  <si>
    <r>
      <t xml:space="preserve">Зибенгар Андрей Юрьевич, 1973, 1р, </t>
    </r>
    <r>
      <rPr>
        <b/>
        <sz val="10"/>
        <color theme="1"/>
        <rFont val="Verdana"/>
        <family val="2"/>
        <charset val="204"/>
      </rPr>
      <t>zavgar</t>
    </r>
  </si>
  <si>
    <r>
      <t xml:space="preserve">Соколов Сергей Александрович, 1987, </t>
    </r>
    <r>
      <rPr>
        <b/>
        <sz val="10"/>
        <color theme="1"/>
        <rFont val="Verdana"/>
        <family val="2"/>
        <charset val="204"/>
      </rPr>
      <t>plastilin</t>
    </r>
  </si>
  <si>
    <r>
      <t>4</t>
    </r>
    <r>
      <rPr>
        <sz val="10"/>
        <color theme="1"/>
        <rFont val="Verdana"/>
        <family val="2"/>
        <charset val="204"/>
      </rPr>
      <t>. Команда "</t>
    </r>
    <r>
      <rPr>
        <b/>
        <sz val="10"/>
        <color theme="1"/>
        <rFont val="Verdana"/>
        <family val="2"/>
        <charset val="204"/>
      </rPr>
      <t>Шпили -Вили</t>
    </r>
    <r>
      <rPr>
        <sz val="10"/>
        <color theme="1"/>
        <rFont val="Verdana"/>
        <family val="2"/>
        <charset val="204"/>
      </rPr>
      <t>", ФРС КК, Красноярск</t>
    </r>
  </si>
  <si>
    <r>
      <t>1 пара</t>
    </r>
    <r>
      <rPr>
        <sz val="10"/>
        <color theme="1"/>
        <rFont val="Verdana"/>
        <family val="2"/>
        <charset val="204"/>
      </rPr>
      <t xml:space="preserve">: - </t>
    </r>
    <r>
      <rPr>
        <sz val="10"/>
        <color rgb="FF0000FF"/>
        <rFont val="Verdana"/>
        <family val="2"/>
        <charset val="204"/>
      </rPr>
      <t>оплачено 2000 руб. переводом на карту СБ</t>
    </r>
  </si>
  <si>
    <t>Королев Александр Сергеевич, 1989, 1 р</t>
  </si>
  <si>
    <t>Старченко Алексей Викторович, 1978, б/р</t>
  </si>
  <si>
    <r>
      <t xml:space="preserve">Тихонов Максим Сергеевич, 1985, 1 р </t>
    </r>
    <r>
      <rPr>
        <b/>
        <sz val="10"/>
        <color theme="1"/>
        <rFont val="Verdana"/>
        <family val="2"/>
        <charset val="204"/>
      </rPr>
      <t>tihon</t>
    </r>
  </si>
  <si>
    <r>
      <t xml:space="preserve">Касьянов Александр Владимирович, 1978, КМС, </t>
    </r>
    <r>
      <rPr>
        <b/>
        <sz val="10"/>
        <color theme="1"/>
        <rFont val="Verdana"/>
        <family val="2"/>
        <charset val="204"/>
      </rPr>
      <t>броник</t>
    </r>
  </si>
  <si>
    <r>
      <t>5</t>
    </r>
    <r>
      <rPr>
        <sz val="10"/>
        <color theme="1"/>
        <rFont val="Verdana"/>
        <family val="2"/>
        <charset val="204"/>
      </rPr>
      <t>. Команда "</t>
    </r>
    <r>
      <rPr>
        <b/>
        <sz val="10"/>
        <color theme="1"/>
        <rFont val="Verdana"/>
        <family val="2"/>
        <charset val="204"/>
      </rPr>
      <t>Толстяки</t>
    </r>
    <r>
      <rPr>
        <sz val="10"/>
        <color theme="1"/>
        <rFont val="Verdana"/>
        <family val="2"/>
        <charset val="204"/>
      </rPr>
      <t>", Красноярск,</t>
    </r>
  </si>
  <si>
    <r>
      <t>1 пара</t>
    </r>
    <r>
      <rPr>
        <sz val="10"/>
        <color theme="1"/>
        <rFont val="Verdana"/>
        <family val="2"/>
        <charset val="204"/>
      </rPr>
      <t xml:space="preserve">: </t>
    </r>
    <r>
      <rPr>
        <sz val="10"/>
        <color rgb="FF0000FF"/>
        <rFont val="Verdana"/>
        <family val="2"/>
        <charset val="204"/>
      </rPr>
      <t>- взнос оплачен 2000 руб за пару №1 переводом на карту СБ</t>
    </r>
  </si>
  <si>
    <t>Руденко Евгений Юрьевич, 1975, б\р</t>
  </si>
  <si>
    <r>
      <t xml:space="preserve">Юнкин Максим Анатольевич, 1977, б\р, </t>
    </r>
    <r>
      <rPr>
        <b/>
        <sz val="10"/>
        <color theme="1"/>
        <rFont val="Verdana"/>
        <family val="2"/>
        <charset val="204"/>
      </rPr>
      <t>maksunk</t>
    </r>
  </si>
  <si>
    <r>
      <t>2 пара</t>
    </r>
    <r>
      <rPr>
        <sz val="10"/>
        <color theme="1"/>
        <rFont val="Verdana"/>
        <family val="2"/>
        <charset val="204"/>
      </rPr>
      <t>: на формировании</t>
    </r>
  </si>
  <si>
    <r>
      <t>6</t>
    </r>
    <r>
      <rPr>
        <sz val="10"/>
        <color theme="1"/>
        <rFont val="Verdana"/>
        <family val="2"/>
        <charset val="204"/>
      </rPr>
      <t>. Команда "</t>
    </r>
    <r>
      <rPr>
        <b/>
        <sz val="10"/>
        <color theme="1"/>
        <rFont val="Verdana"/>
        <family val="2"/>
        <charset val="204"/>
      </rPr>
      <t>ФРСКК Назарово</t>
    </r>
    <r>
      <rPr>
        <sz val="10"/>
        <color theme="1"/>
        <rFont val="Verdana"/>
        <family val="2"/>
        <charset val="204"/>
      </rPr>
      <t xml:space="preserve">" </t>
    </r>
    <r>
      <rPr>
        <sz val="10"/>
        <color rgb="FF0000FF"/>
        <rFont val="Verdana"/>
        <family val="2"/>
        <charset val="204"/>
      </rPr>
      <t>- оплата зачтена 4000 руб. в судейский фонд</t>
    </r>
  </si>
  <si>
    <r>
      <t xml:space="preserve">Кузнецов Иван Викторович, 1983, 2р, </t>
    </r>
    <r>
      <rPr>
        <b/>
        <sz val="10"/>
        <color theme="1"/>
        <rFont val="Verdana"/>
        <family val="2"/>
        <charset val="204"/>
      </rPr>
      <t>Iv@n_kyz</t>
    </r>
  </si>
  <si>
    <r>
      <t xml:space="preserve">Чижов Сергей Александрович, 1986, 2р, </t>
    </r>
    <r>
      <rPr>
        <b/>
        <sz val="10"/>
        <color theme="1"/>
        <rFont val="Verdana"/>
        <family val="2"/>
        <charset val="204"/>
      </rPr>
      <t>chizov_sergey@mail</t>
    </r>
  </si>
  <si>
    <r>
      <t xml:space="preserve">Почекутов Игорь Николаевич, 1974, КМС, </t>
    </r>
    <r>
      <rPr>
        <b/>
        <sz val="10"/>
        <color theme="1"/>
        <rFont val="Verdana"/>
        <family val="2"/>
        <charset val="204"/>
      </rPr>
      <t>pochekut</t>
    </r>
  </si>
  <si>
    <r>
      <t xml:space="preserve">Никифоров Юрий Юрьевич, 1980, 2р, </t>
    </r>
    <r>
      <rPr>
        <b/>
        <sz val="10"/>
        <color theme="1"/>
        <rFont val="Verdana"/>
        <family val="2"/>
        <charset val="204"/>
      </rPr>
      <t>Рыболоff</t>
    </r>
  </si>
  <si>
    <r>
      <t>7</t>
    </r>
    <r>
      <rPr>
        <sz val="10"/>
        <color theme="1"/>
        <rFont val="Verdana"/>
        <family val="2"/>
        <charset val="204"/>
      </rPr>
      <t>. Команда "</t>
    </r>
    <r>
      <rPr>
        <b/>
        <sz val="10"/>
        <color theme="1"/>
        <rFont val="Verdana"/>
        <family val="2"/>
        <charset val="204"/>
      </rPr>
      <t>Наказатели</t>
    </r>
    <r>
      <rPr>
        <sz val="10"/>
        <color theme="1"/>
        <rFont val="Verdana"/>
        <family val="2"/>
        <charset val="204"/>
      </rPr>
      <t xml:space="preserve">", ФРС КК, Красноярск - </t>
    </r>
    <r>
      <rPr>
        <sz val="10"/>
        <color rgb="FF0000FF"/>
        <rFont val="Verdana"/>
        <family val="2"/>
        <charset val="204"/>
      </rPr>
      <t>взнос 4000 руб оплачен в кассу фрс (рыболов эксперт)</t>
    </r>
  </si>
  <si>
    <r>
      <t xml:space="preserve">Ларионов Андрей Геннадьевич, 1974, 1р, </t>
    </r>
    <r>
      <rPr>
        <b/>
        <sz val="10"/>
        <color theme="1"/>
        <rFont val="Verdana"/>
        <family val="2"/>
        <charset val="204"/>
      </rPr>
      <t>anlario@</t>
    </r>
  </si>
  <si>
    <r>
      <t xml:space="preserve">Суханов Дмитрий Михайлович, 1983, КМС, </t>
    </r>
    <r>
      <rPr>
        <b/>
        <sz val="10"/>
        <color theme="1"/>
        <rFont val="Verdana"/>
        <family val="2"/>
        <charset val="204"/>
      </rPr>
      <t>Блеснильщик26</t>
    </r>
  </si>
  <si>
    <r>
      <t xml:space="preserve">Ощепков Андрей Сергеевич, 1986, КМС, </t>
    </r>
    <r>
      <rPr>
        <b/>
        <sz val="10"/>
        <color theme="1"/>
        <rFont val="Verdana"/>
        <family val="2"/>
        <charset val="204"/>
      </rPr>
      <t>RON</t>
    </r>
  </si>
  <si>
    <r>
      <t xml:space="preserve">Фролов Сергей Александрович, 1984, 3р, </t>
    </r>
    <r>
      <rPr>
        <b/>
        <sz val="10"/>
        <color theme="1"/>
        <rFont val="Verdana"/>
        <family val="2"/>
        <charset val="204"/>
      </rPr>
      <t>sergei0211</t>
    </r>
  </si>
  <si>
    <r>
      <t>8</t>
    </r>
    <r>
      <rPr>
        <sz val="10"/>
        <color theme="1"/>
        <rFont val="Verdana"/>
        <family val="2"/>
        <charset val="204"/>
      </rPr>
      <t>. Команда "</t>
    </r>
    <r>
      <rPr>
        <b/>
        <sz val="10"/>
        <color theme="1"/>
        <rFont val="Verdana"/>
        <family val="2"/>
        <charset val="204"/>
      </rPr>
      <t>Север</t>
    </r>
    <r>
      <rPr>
        <sz val="10"/>
        <color theme="1"/>
        <rFont val="Verdana"/>
        <family val="2"/>
        <charset val="204"/>
      </rPr>
      <t>", ФРС КК, Красноярск: -</t>
    </r>
    <r>
      <rPr>
        <sz val="10"/>
        <color rgb="FF0000FF"/>
        <rFont val="Verdana"/>
        <family val="2"/>
        <charset val="204"/>
      </rPr>
      <t>взнос 4000 руб. оплачен в кассу РОСО "ФРС КК"</t>
    </r>
  </si>
  <si>
    <t>1) Сиротин Евгений Леонидович, 1965, 1р,</t>
  </si>
  <si>
    <t>2) Кочура Олег Владимирович, 1968, 3р</t>
  </si>
  <si>
    <r>
      <t>2 пара</t>
    </r>
    <r>
      <rPr>
        <sz val="10"/>
        <color theme="1"/>
        <rFont val="Verdana"/>
        <family val="2"/>
        <charset val="204"/>
      </rPr>
      <t>: -</t>
    </r>
  </si>
  <si>
    <t>1) Скрипалев Валерий Николаевич, 1964, 1р</t>
  </si>
  <si>
    <t>2) Скрипалев Денис Валерьевич, 1981, б/р</t>
  </si>
  <si>
    <t>1 пара</t>
  </si>
  <si>
    <t>2 пара</t>
  </si>
  <si>
    <t>Романов Владимир  Михайлович</t>
  </si>
  <si>
    <t>Оржеховский Андрей Иванович</t>
  </si>
  <si>
    <t>Заделёнов Владимир Анатольевич</t>
  </si>
  <si>
    <t>Мальчевский Владимир Юрьевич</t>
  </si>
  <si>
    <t>Черсунов Никита Николаевич</t>
  </si>
  <si>
    <t>Половинский Алексей Викторович</t>
  </si>
  <si>
    <t>Архипцев Евгений Федорович</t>
  </si>
  <si>
    <t>Васин Алексей Борисович</t>
  </si>
  <si>
    <t>Соколов Сергей Александрович</t>
  </si>
  <si>
    <t>Старченко Алексей Викторович,</t>
  </si>
  <si>
    <t>Кудряшов Дмитрий Николаевич</t>
  </si>
  <si>
    <t>Белорусов Дмитрий Николаевич</t>
  </si>
  <si>
    <t>Руденко Евгений Юрьевич</t>
  </si>
  <si>
    <t>Юнкин Максим Анатольевич</t>
  </si>
  <si>
    <t>Чижов Сергей Александрович</t>
  </si>
  <si>
    <t>Ларионов Андрей Геннадьевич</t>
  </si>
  <si>
    <t>Суханов Дмитрий Михайлович</t>
  </si>
  <si>
    <t>Фролов Сергей Александрович</t>
  </si>
  <si>
    <t>Кочура Олег Владимирович</t>
  </si>
  <si>
    <t>Скрипалев Валерий Николаевич</t>
  </si>
  <si>
    <t>Скрипалев Денис Валерьевич</t>
  </si>
  <si>
    <t>Яценович Дмитрий Петрович</t>
  </si>
  <si>
    <t>Паспорт
серия №</t>
  </si>
  <si>
    <t>Дата выдачи</t>
  </si>
  <si>
    <t>Адрес</t>
  </si>
  <si>
    <t>пос. Ермолаево Березовского р-на, ул.Первомайская, 45</t>
  </si>
  <si>
    <t>04 11 
№ 226174</t>
  </si>
  <si>
    <t>04 08 
№697074</t>
  </si>
  <si>
    <t>Красноярск, ул. Юшкова, д. 28, кв.9</t>
  </si>
  <si>
    <t>Назарово, ул. Арбузова, 89г-48</t>
  </si>
  <si>
    <t xml:space="preserve">04 08 № 590602 </t>
  </si>
  <si>
    <t>Список на оформление групповой страховки</t>
  </si>
  <si>
    <t>Парный зачет</t>
  </si>
  <si>
    <t>1 тур
вес, г</t>
  </si>
  <si>
    <t>2 тур
вес, г</t>
  </si>
  <si>
    <t>Вес, г</t>
  </si>
  <si>
    <t>Место личн.</t>
  </si>
  <si>
    <t>ИТОГИ</t>
  </si>
  <si>
    <t>Сумма балл.
личн.</t>
  </si>
  <si>
    <t>Сумма мест
личн.</t>
  </si>
  <si>
    <t>Сумма балл.
команд.</t>
  </si>
  <si>
    <t>Место команд.</t>
  </si>
  <si>
    <t>Сумма мест
команд.</t>
  </si>
  <si>
    <t>Год
рождения</t>
  </si>
  <si>
    <t>Разряд
до</t>
  </si>
  <si>
    <t>б/р</t>
  </si>
  <si>
    <r>
      <rPr>
        <b/>
        <sz val="12"/>
        <color theme="1"/>
        <rFont val="Arial"/>
        <family val="2"/>
        <charset val="204"/>
      </rPr>
      <t>"Север"</t>
    </r>
    <r>
      <rPr>
        <sz val="12"/>
        <color theme="1"/>
        <rFont val="Arial"/>
        <family val="2"/>
        <charset val="204"/>
      </rPr>
      <t>, 
ФРС КК, г. Красноярск</t>
    </r>
  </si>
  <si>
    <r>
      <rPr>
        <b/>
        <sz val="12"/>
        <color theme="1"/>
        <rFont val="Arial"/>
        <family val="2"/>
        <charset val="204"/>
      </rPr>
      <t>"Центр-Юг"</t>
    </r>
    <r>
      <rPr>
        <sz val="12"/>
        <color theme="1"/>
        <rFont val="Arial"/>
        <family val="2"/>
        <charset val="204"/>
      </rPr>
      <t>, 
ФРС КК, г. Красноярск</t>
    </r>
  </si>
  <si>
    <r>
      <t xml:space="preserve">"Шпили -Вили", 
</t>
    </r>
    <r>
      <rPr>
        <sz val="12"/>
        <color theme="1"/>
        <rFont val="Arial"/>
        <family val="2"/>
        <charset val="204"/>
      </rPr>
      <t>ФРС КК, г. Красноярск</t>
    </r>
  </si>
  <si>
    <r>
      <rPr>
        <b/>
        <sz val="12"/>
        <color theme="1"/>
        <rFont val="Arial"/>
        <family val="2"/>
        <charset val="204"/>
      </rPr>
      <t>"Наказатели",</t>
    </r>
    <r>
      <rPr>
        <sz val="12"/>
        <color theme="1"/>
        <rFont val="Arial"/>
        <family val="2"/>
        <charset val="204"/>
      </rPr>
      <t xml:space="preserve">  
ФРС КК, Красноярск</t>
    </r>
  </si>
  <si>
    <r>
      <rPr>
        <b/>
        <sz val="12"/>
        <color theme="1"/>
        <rFont val="Arial"/>
        <family val="2"/>
        <charset val="204"/>
      </rPr>
      <t xml:space="preserve"> "Фортуна",
</t>
    </r>
    <r>
      <rPr>
        <sz val="12"/>
        <color theme="1"/>
        <rFont val="Arial"/>
        <family val="2"/>
        <charset val="204"/>
      </rPr>
      <t>ФРС КК, Красноярск</t>
    </r>
  </si>
  <si>
    <r>
      <rPr>
        <b/>
        <sz val="12"/>
        <color theme="1"/>
        <rFont val="Arial"/>
        <family val="2"/>
        <charset val="204"/>
      </rPr>
      <t>"Ежовые рукавицы",</t>
    </r>
    <r>
      <rPr>
        <sz val="12"/>
        <color theme="1"/>
        <rFont val="Arial"/>
        <family val="2"/>
        <charset val="204"/>
      </rPr>
      <t xml:space="preserve"> 
ФРС КК, Красноярск</t>
    </r>
  </si>
  <si>
    <r>
      <rPr>
        <b/>
        <sz val="12"/>
        <color theme="1"/>
        <rFont val="Arial"/>
        <family val="2"/>
        <charset val="204"/>
      </rPr>
      <t>"ФРС КК Назарово"</t>
    </r>
    <r>
      <rPr>
        <sz val="12"/>
        <color theme="1"/>
        <rFont val="Arial"/>
        <family val="2"/>
        <charset val="204"/>
      </rPr>
      <t xml:space="preserve">
ФРС КК, Красноярск</t>
    </r>
  </si>
  <si>
    <r>
      <rPr>
        <b/>
        <sz val="12"/>
        <color theme="1"/>
        <rFont val="Arial"/>
        <family val="2"/>
        <charset val="204"/>
      </rPr>
      <t xml:space="preserve">"Толстяки", 
</t>
    </r>
    <r>
      <rPr>
        <sz val="12"/>
        <color theme="1"/>
        <rFont val="Arial"/>
        <family val="2"/>
        <charset val="204"/>
      </rPr>
      <t>Красноярск</t>
    </r>
  </si>
  <si>
    <t>Старченко Алексей Викторович</t>
  </si>
  <si>
    <t>КМС</t>
  </si>
  <si>
    <t>Норматив ЕВСК
парный зачет</t>
  </si>
  <si>
    <t>Норматив ЕВСК
команд. зачет</t>
  </si>
  <si>
    <t>Вып.
разряд</t>
  </si>
  <si>
    <t>1п</t>
  </si>
  <si>
    <t>2п</t>
  </si>
  <si>
    <t>Главный судья соревнований, спортивный судья 1 категории</t>
  </si>
  <si>
    <t>В.В. Ленник</t>
  </si>
  <si>
    <t>Итоговый протокол технических результатов</t>
  </si>
  <si>
    <r>
      <rPr>
        <b/>
        <sz val="14"/>
        <color theme="1"/>
        <rFont val="Arial"/>
        <family val="2"/>
        <charset val="204"/>
      </rPr>
      <t>открытого Чемпионата Красноярского края 2016 года по рыболовному спорту</t>
    </r>
    <r>
      <rPr>
        <sz val="14"/>
        <color theme="1"/>
        <rFont val="Arial"/>
        <family val="2"/>
        <charset val="204"/>
      </rPr>
      <t xml:space="preserve"> 
в дисциплине "ловля спиннингом с лодок - парные и командные соревнования"</t>
    </r>
  </si>
  <si>
    <t>Место проведения: Красноярский край, Балахтинский  район, КВХ, Огурский залив
Сроки проведения: 01 - 03.07.2016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</si>
</sst>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0"/>
      <color theme="1"/>
      <name val="Verdana"/>
      <family val="2"/>
      <charset val="204"/>
    </font>
    <font>
      <u/>
      <sz val="10"/>
      <color theme="1"/>
      <name val="Verdana"/>
      <family val="2"/>
      <charset val="204"/>
    </font>
    <font>
      <sz val="10"/>
      <color rgb="FF0000FF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14" fontId="2" fillId="0" borderId="2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2" fontId="0" fillId="2" borderId="0" xfId="0" applyNumberFormat="1" applyFill="1" applyBorder="1" applyAlignment="1">
      <alignment horizontal="right" vertical="center"/>
    </xf>
    <xf numFmtId="0" fontId="0" fillId="3" borderId="0" xfId="0" applyFill="1"/>
    <xf numFmtId="0" fontId="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2" fontId="0" fillId="3" borderId="0" xfId="0" applyNumberFormat="1" applyFill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3" borderId="0" xfId="0" applyNumberFormat="1" applyFill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4" fontId="4" fillId="2" borderId="34" xfId="0" applyNumberFormat="1" applyFont="1" applyFill="1" applyBorder="1" applyAlignment="1">
      <alignment horizontal="right" vertical="center" wrapText="1"/>
    </xf>
    <xf numFmtId="4" fontId="4" fillId="2" borderId="33" xfId="0" applyNumberFormat="1" applyFont="1" applyFill="1" applyBorder="1" applyAlignment="1">
      <alignment horizontal="right" vertical="center" wrapText="1"/>
    </xf>
    <xf numFmtId="0" fontId="12" fillId="0" borderId="19" xfId="0" applyFont="1" applyBorder="1"/>
    <xf numFmtId="0" fontId="12" fillId="0" borderId="35" xfId="0" applyFont="1" applyBorder="1"/>
    <xf numFmtId="0" fontId="12" fillId="0" borderId="20" xfId="0" applyFont="1" applyBorder="1"/>
    <xf numFmtId="0" fontId="0" fillId="2" borderId="1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2" fontId="0" fillId="2" borderId="10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2" fontId="0" fillId="2" borderId="13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2" fontId="0" fillId="2" borderId="16" xfId="0" applyNumberFormat="1" applyFill="1" applyBorder="1" applyAlignment="1">
      <alignment horizontal="right" vertical="center"/>
    </xf>
    <xf numFmtId="2" fontId="0" fillId="2" borderId="8" xfId="0" applyNumberFormat="1" applyFill="1" applyBorder="1" applyAlignment="1">
      <alignment horizontal="right" vertical="center" wrapText="1"/>
    </xf>
    <xf numFmtId="2" fontId="0" fillId="2" borderId="10" xfId="0" applyNumberFormat="1" applyFill="1" applyBorder="1" applyAlignment="1">
      <alignment horizontal="right" vertical="center" wrapText="1"/>
    </xf>
    <xf numFmtId="2" fontId="0" fillId="2" borderId="12" xfId="0" applyNumberFormat="1" applyFill="1" applyBorder="1" applyAlignment="1">
      <alignment horizontal="right" vertical="center" wrapText="1"/>
    </xf>
    <xf numFmtId="2" fontId="0" fillId="2" borderId="13" xfId="0" applyNumberFormat="1" applyFill="1" applyBorder="1" applyAlignment="1">
      <alignment horizontal="right" vertical="center" wrapText="1"/>
    </xf>
    <xf numFmtId="2" fontId="0" fillId="2" borderId="15" xfId="0" applyNumberFormat="1" applyFill="1" applyBorder="1" applyAlignment="1">
      <alignment horizontal="right" vertical="center" wrapText="1"/>
    </xf>
    <xf numFmtId="2" fontId="0" fillId="2" borderId="16" xfId="0" applyNumberForma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4" fontId="9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right" vertical="center"/>
    </xf>
    <xf numFmtId="2" fontId="0" fillId="2" borderId="22" xfId="0" applyNumberFormat="1" applyFill="1" applyBorder="1" applyAlignment="1"/>
    <xf numFmtId="2" fontId="0" fillId="2" borderId="23" xfId="0" applyNumberFormat="1" applyFill="1" applyBorder="1" applyAlignment="1"/>
    <xf numFmtId="2" fontId="0" fillId="2" borderId="39" xfId="0" applyNumberFormat="1" applyFill="1" applyBorder="1" applyAlignment="1"/>
    <xf numFmtId="4" fontId="4" fillId="2" borderId="38" xfId="0" applyNumberFormat="1" applyFont="1" applyFill="1" applyBorder="1" applyAlignment="1">
      <alignment horizontal="right" vertical="center" wrapText="1"/>
    </xf>
    <xf numFmtId="0" fontId="0" fillId="3" borderId="5" xfId="0" applyFill="1" applyBorder="1" applyAlignment="1">
      <alignment vertical="center" wrapText="1"/>
    </xf>
    <xf numFmtId="2" fontId="0" fillId="3" borderId="35" xfId="0" applyNumberFormat="1" applyFill="1" applyBorder="1" applyAlignment="1">
      <alignment vertical="center" wrapText="1"/>
    </xf>
    <xf numFmtId="2" fontId="0" fillId="3" borderId="25" xfId="0" applyNumberFormat="1" applyFill="1" applyBorder="1" applyAlignment="1">
      <alignment vertical="center" wrapText="1"/>
    </xf>
    <xf numFmtId="2" fontId="0" fillId="3" borderId="34" xfId="0" applyNumberFormat="1" applyFill="1" applyBorder="1" applyAlignment="1">
      <alignment vertical="center" wrapText="1"/>
    </xf>
    <xf numFmtId="4" fontId="0" fillId="3" borderId="34" xfId="0" applyNumberForma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2" fillId="0" borderId="1" xfId="0" applyFont="1" applyBorder="1" applyAlignment="1">
      <alignment horizontal="left" vertical="center" wrapText="1" indent="1"/>
    </xf>
    <xf numFmtId="0" fontId="2" fillId="0" borderId="28" xfId="0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 inden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1" fontId="2" fillId="0" borderId="28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2" fillId="0" borderId="27" xfId="0" applyNumberFormat="1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36" xfId="0" applyFont="1" applyBorder="1" applyAlignment="1">
      <alignment horizontal="right" vertical="center" wrapText="1"/>
    </xf>
    <xf numFmtId="4" fontId="10" fillId="3" borderId="32" xfId="0" applyNumberFormat="1" applyFont="1" applyFill="1" applyBorder="1" applyAlignment="1">
      <alignment horizontal="right" vertical="center"/>
    </xf>
    <xf numFmtId="4" fontId="10" fillId="3" borderId="33" xfId="0" applyNumberFormat="1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31" xfId="0" applyFill="1" applyBorder="1"/>
    <xf numFmtId="0" fontId="4" fillId="3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 inden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5" borderId="42" xfId="0" applyFont="1" applyFill="1" applyBorder="1" applyAlignment="1">
      <alignment horizontal="center" vertical="center" wrapText="1"/>
    </xf>
    <xf numFmtId="0" fontId="18" fillId="4" borderId="42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  <xf numFmtId="0" fontId="18" fillId="6" borderId="42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indent="1"/>
    </xf>
    <xf numFmtId="0" fontId="17" fillId="0" borderId="0" xfId="0" applyFont="1" applyBorder="1" applyAlignment="1">
      <alignment horizontal="left" vertical="center" wrapText="1" indent="1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2" xfId="0" applyBorder="1"/>
    <xf numFmtId="0" fontId="0" fillId="0" borderId="59" xfId="0" applyBorder="1"/>
    <xf numFmtId="0" fontId="1" fillId="0" borderId="4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showGridLines="0" tabSelected="1" topLeftCell="A13" zoomScaleNormal="100" zoomScaleSheetLayoutView="40" workbookViewId="0">
      <selection activeCell="D22" sqref="D22"/>
    </sheetView>
  </sheetViews>
  <sheetFormatPr defaultRowHeight="14.4" x14ac:dyDescent="0.3"/>
  <cols>
    <col min="1" max="1" width="5" style="10" customWidth="1"/>
    <col min="2" max="2" width="19.5546875" style="10" customWidth="1"/>
    <col min="3" max="3" width="6.44140625" style="10" customWidth="1"/>
    <col min="4" max="4" width="40.109375" style="5" customWidth="1"/>
    <col min="5" max="5" width="11.44140625" style="5" customWidth="1"/>
    <col min="6" max="6" width="9" style="5" customWidth="1"/>
    <col min="7" max="7" width="7.77734375" style="109" customWidth="1"/>
    <col min="8" max="8" width="8.77734375" style="10" customWidth="1"/>
    <col min="9" max="9" width="7.77734375" style="10" customWidth="1"/>
    <col min="10" max="10" width="7.77734375" style="109" customWidth="1"/>
    <col min="11" max="11" width="8.77734375" style="10" customWidth="1"/>
    <col min="12" max="12" width="7.77734375" style="10" customWidth="1"/>
    <col min="13" max="14" width="7.77734375" style="109" customWidth="1"/>
    <col min="15" max="15" width="7.77734375" style="10" customWidth="1"/>
    <col min="16" max="16" width="8.77734375" style="109" customWidth="1"/>
    <col min="17" max="18" width="8.77734375" style="10" customWidth="1"/>
    <col min="19" max="20" width="10.77734375" style="10" customWidth="1"/>
    <col min="21" max="21" width="8.77734375" style="10" customWidth="1"/>
  </cols>
  <sheetData>
    <row r="1" spans="1:21" ht="48" customHeight="1" x14ac:dyDescent="0.3">
      <c r="A1" s="185" t="s">
        <v>168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1"/>
      <c r="T1" s="111"/>
      <c r="U1" s="111"/>
    </row>
    <row r="2" spans="1:21" s="1" customFormat="1" ht="48" customHeight="1" x14ac:dyDescent="0.3">
      <c r="A2" s="112" t="s">
        <v>169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1"/>
      <c r="T2" s="111"/>
      <c r="U2" s="111"/>
    </row>
    <row r="3" spans="1:21" s="1" customFormat="1" ht="15" customHeight="1" x14ac:dyDescent="0.3">
      <c r="A3" s="85"/>
      <c r="B3" s="85"/>
      <c r="C3" s="85"/>
      <c r="D3" s="85"/>
      <c r="E3" s="111"/>
      <c r="F3" s="111"/>
      <c r="G3" s="106"/>
      <c r="H3" s="85"/>
      <c r="I3" s="111"/>
      <c r="J3" s="106"/>
      <c r="K3" s="111"/>
      <c r="L3" s="111"/>
      <c r="M3" s="106"/>
      <c r="N3" s="106"/>
      <c r="O3" s="85"/>
      <c r="P3" s="106"/>
      <c r="Q3" s="85"/>
      <c r="R3" s="85"/>
      <c r="S3" s="111"/>
      <c r="T3" s="111"/>
      <c r="U3" s="111"/>
    </row>
    <row r="4" spans="1:21" s="1" customFormat="1" ht="30.6" customHeight="1" x14ac:dyDescent="0.3">
      <c r="A4" s="115" t="s">
        <v>170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0"/>
      <c r="T4" s="110"/>
      <c r="U4" s="110"/>
    </row>
    <row r="5" spans="1:21" ht="15" customHeight="1" thickBot="1" x14ac:dyDescent="0.35">
      <c r="A5" s="11"/>
      <c r="B5" s="149"/>
      <c r="C5" s="150"/>
      <c r="D5" s="150"/>
      <c r="E5" s="17"/>
      <c r="F5" s="17"/>
      <c r="G5" s="107"/>
      <c r="H5" s="11"/>
      <c r="I5" s="11"/>
      <c r="J5" s="107"/>
      <c r="K5" s="11"/>
      <c r="L5" s="11"/>
      <c r="M5" s="107"/>
      <c r="N5" s="107"/>
      <c r="O5" s="11"/>
      <c r="P5" s="107"/>
      <c r="Q5" s="11"/>
      <c r="R5" s="11"/>
      <c r="S5" s="11"/>
      <c r="T5" s="11"/>
      <c r="U5" s="11"/>
    </row>
    <row r="6" spans="1:21" ht="14.4" customHeight="1" thickBot="1" x14ac:dyDescent="0.35">
      <c r="A6" s="160" t="s">
        <v>0</v>
      </c>
      <c r="B6" s="151" t="s">
        <v>6</v>
      </c>
      <c r="C6" s="153"/>
      <c r="D6" s="160" t="s">
        <v>54</v>
      </c>
      <c r="E6" s="160" t="s">
        <v>148</v>
      </c>
      <c r="F6" s="160" t="s">
        <v>149</v>
      </c>
      <c r="G6" s="161" t="s">
        <v>138</v>
      </c>
      <c r="H6" s="154"/>
      <c r="I6" s="162"/>
      <c r="J6" s="161" t="s">
        <v>139</v>
      </c>
      <c r="K6" s="154"/>
      <c r="L6" s="162"/>
      <c r="M6" s="161" t="s">
        <v>142</v>
      </c>
      <c r="N6" s="154"/>
      <c r="O6" s="154"/>
      <c r="P6" s="154"/>
      <c r="Q6" s="154"/>
      <c r="R6" s="162"/>
      <c r="S6" s="160" t="s">
        <v>161</v>
      </c>
      <c r="T6" s="160" t="s">
        <v>162</v>
      </c>
      <c r="U6" s="160" t="s">
        <v>163</v>
      </c>
    </row>
    <row r="7" spans="1:21" ht="63.6" customHeight="1" thickBot="1" x14ac:dyDescent="0.35">
      <c r="A7" s="163"/>
      <c r="B7" s="156"/>
      <c r="C7" s="190"/>
      <c r="D7" s="191"/>
      <c r="E7" s="191"/>
      <c r="F7" s="191"/>
      <c r="G7" s="192" t="s">
        <v>140</v>
      </c>
      <c r="H7" s="193" t="s">
        <v>146</v>
      </c>
      <c r="I7" s="194" t="s">
        <v>141</v>
      </c>
      <c r="J7" s="192" t="s">
        <v>140</v>
      </c>
      <c r="K7" s="193" t="s">
        <v>146</v>
      </c>
      <c r="L7" s="194" t="s">
        <v>141</v>
      </c>
      <c r="M7" s="192" t="s">
        <v>143</v>
      </c>
      <c r="N7" s="195" t="s">
        <v>144</v>
      </c>
      <c r="O7" s="193" t="s">
        <v>141</v>
      </c>
      <c r="P7" s="165" t="s">
        <v>145</v>
      </c>
      <c r="Q7" s="165" t="s">
        <v>147</v>
      </c>
      <c r="R7" s="164" t="s">
        <v>146</v>
      </c>
      <c r="S7" s="191" t="s">
        <v>146</v>
      </c>
      <c r="T7" s="191" t="s">
        <v>146</v>
      </c>
      <c r="U7" s="191" t="s">
        <v>146</v>
      </c>
    </row>
    <row r="8" spans="1:21" s="1" customFormat="1" ht="16.2" customHeight="1" x14ac:dyDescent="0.3">
      <c r="A8" s="160">
        <f>A20+1</f>
        <v>8</v>
      </c>
      <c r="B8" s="186" t="s">
        <v>151</v>
      </c>
      <c r="C8" s="160" t="s">
        <v>103</v>
      </c>
      <c r="D8" s="167" t="s">
        <v>3</v>
      </c>
      <c r="E8" s="196">
        <v>1965</v>
      </c>
      <c r="F8" s="197">
        <v>1</v>
      </c>
      <c r="G8" s="151">
        <v>2460</v>
      </c>
      <c r="H8" s="152">
        <v>4</v>
      </c>
      <c r="I8" s="153">
        <v>4</v>
      </c>
      <c r="J8" s="151">
        <v>1680</v>
      </c>
      <c r="K8" s="152">
        <v>5</v>
      </c>
      <c r="L8" s="153">
        <v>5</v>
      </c>
      <c r="M8" s="151">
        <f>G8+J8</f>
        <v>4140</v>
      </c>
      <c r="N8" s="151">
        <f>H8+K8</f>
        <v>9</v>
      </c>
      <c r="O8" s="198">
        <v>4</v>
      </c>
      <c r="P8" s="188">
        <f>M8+M10</f>
        <v>11000</v>
      </c>
      <c r="Q8" s="154">
        <f>N8+N10</f>
        <v>18</v>
      </c>
      <c r="R8" s="202">
        <v>1</v>
      </c>
      <c r="S8" s="206">
        <v>1</v>
      </c>
      <c r="T8" s="207" t="s">
        <v>160</v>
      </c>
      <c r="U8" s="208" t="s">
        <v>160</v>
      </c>
    </row>
    <row r="9" spans="1:21" s="1" customFormat="1" ht="16.2" customHeight="1" thickBot="1" x14ac:dyDescent="0.35">
      <c r="A9" s="168"/>
      <c r="B9" s="187"/>
      <c r="C9" s="163"/>
      <c r="D9" s="169" t="s">
        <v>123</v>
      </c>
      <c r="E9" s="199">
        <v>1968</v>
      </c>
      <c r="F9" s="200">
        <v>3</v>
      </c>
      <c r="G9" s="156"/>
      <c r="H9" s="157"/>
      <c r="I9" s="158"/>
      <c r="J9" s="156"/>
      <c r="K9" s="157"/>
      <c r="L9" s="158"/>
      <c r="M9" s="156"/>
      <c r="N9" s="156"/>
      <c r="O9" s="201"/>
      <c r="P9" s="189"/>
      <c r="Q9" s="155"/>
      <c r="R9" s="203"/>
      <c r="S9" s="209">
        <v>1</v>
      </c>
      <c r="T9" s="210" t="s">
        <v>160</v>
      </c>
      <c r="U9" s="211">
        <v>2</v>
      </c>
    </row>
    <row r="10" spans="1:21" s="1" customFormat="1" ht="16.2" customHeight="1" x14ac:dyDescent="0.3">
      <c r="A10" s="168"/>
      <c r="B10" s="187"/>
      <c r="C10" s="160" t="s">
        <v>104</v>
      </c>
      <c r="D10" s="167" t="s">
        <v>124</v>
      </c>
      <c r="E10" s="196">
        <v>1964</v>
      </c>
      <c r="F10" s="197">
        <v>1</v>
      </c>
      <c r="G10" s="151">
        <v>1720</v>
      </c>
      <c r="H10" s="152">
        <v>8</v>
      </c>
      <c r="I10" s="153">
        <v>8</v>
      </c>
      <c r="J10" s="151">
        <v>5140</v>
      </c>
      <c r="K10" s="152">
        <v>1</v>
      </c>
      <c r="L10" s="153">
        <v>1</v>
      </c>
      <c r="M10" s="151">
        <f t="shared" ref="M10:M39" si="0">G10+J10</f>
        <v>6860</v>
      </c>
      <c r="N10" s="151">
        <f t="shared" ref="N10:N39" si="1">H10+K10</f>
        <v>9</v>
      </c>
      <c r="O10" s="198">
        <v>3</v>
      </c>
      <c r="P10" s="189"/>
      <c r="Q10" s="155"/>
      <c r="R10" s="174"/>
      <c r="S10" s="204">
        <v>1</v>
      </c>
      <c r="T10" s="205" t="s">
        <v>160</v>
      </c>
      <c r="U10" s="205" t="s">
        <v>160</v>
      </c>
    </row>
    <row r="11" spans="1:21" s="1" customFormat="1" ht="15" customHeight="1" thickBot="1" x14ac:dyDescent="0.35">
      <c r="A11" s="163"/>
      <c r="B11" s="239"/>
      <c r="C11" s="163"/>
      <c r="D11" s="169" t="s">
        <v>125</v>
      </c>
      <c r="E11" s="199">
        <v>1981</v>
      </c>
      <c r="F11" s="200" t="s">
        <v>150</v>
      </c>
      <c r="G11" s="156"/>
      <c r="H11" s="157"/>
      <c r="I11" s="158"/>
      <c r="J11" s="156"/>
      <c r="K11" s="157"/>
      <c r="L11" s="158"/>
      <c r="M11" s="156"/>
      <c r="N11" s="156"/>
      <c r="O11" s="201"/>
      <c r="P11" s="240"/>
      <c r="Q11" s="159"/>
      <c r="R11" s="175"/>
      <c r="S11" s="212">
        <v>1</v>
      </c>
      <c r="T11" s="213" t="s">
        <v>160</v>
      </c>
      <c r="U11" s="214">
        <v>3</v>
      </c>
    </row>
    <row r="12" spans="1:21" s="1" customFormat="1" ht="15.6" customHeight="1" x14ac:dyDescent="0.3">
      <c r="A12" s="160">
        <f>A24+1</f>
        <v>4</v>
      </c>
      <c r="B12" s="186" t="s">
        <v>152</v>
      </c>
      <c r="C12" s="160" t="s">
        <v>103</v>
      </c>
      <c r="D12" s="167" t="s">
        <v>112</v>
      </c>
      <c r="E12" s="196">
        <v>1970</v>
      </c>
      <c r="F12" s="197">
        <v>1</v>
      </c>
      <c r="G12" s="151">
        <v>3410</v>
      </c>
      <c r="H12" s="152">
        <v>2</v>
      </c>
      <c r="I12" s="153">
        <v>2</v>
      </c>
      <c r="J12" s="151">
        <v>2430</v>
      </c>
      <c r="K12" s="152">
        <v>3</v>
      </c>
      <c r="L12" s="153">
        <v>3</v>
      </c>
      <c r="M12" s="151">
        <f t="shared" ref="M12:M39" si="2">G12+J12</f>
        <v>5840</v>
      </c>
      <c r="N12" s="151">
        <f t="shared" ref="N12:N39" si="3">H12+K12</f>
        <v>5</v>
      </c>
      <c r="O12" s="198">
        <v>2</v>
      </c>
      <c r="P12" s="188">
        <f t="shared" ref="P12:Q12" si="4">M12+M14</f>
        <v>8750</v>
      </c>
      <c r="Q12" s="154">
        <f t="shared" si="4"/>
        <v>20</v>
      </c>
      <c r="R12" s="202">
        <v>2</v>
      </c>
      <c r="S12" s="216" t="s">
        <v>160</v>
      </c>
      <c r="T12" s="217">
        <v>1</v>
      </c>
      <c r="U12" s="208" t="s">
        <v>160</v>
      </c>
    </row>
    <row r="13" spans="1:21" s="1" customFormat="1" ht="15.6" customHeight="1" thickBot="1" x14ac:dyDescent="0.35">
      <c r="A13" s="168"/>
      <c r="B13" s="187"/>
      <c r="C13" s="163"/>
      <c r="D13" s="169" t="s">
        <v>8</v>
      </c>
      <c r="E13" s="199">
        <v>1972</v>
      </c>
      <c r="F13" s="200">
        <v>1</v>
      </c>
      <c r="G13" s="156"/>
      <c r="H13" s="157"/>
      <c r="I13" s="158"/>
      <c r="J13" s="156"/>
      <c r="K13" s="157"/>
      <c r="L13" s="158"/>
      <c r="M13" s="156"/>
      <c r="N13" s="156"/>
      <c r="O13" s="201"/>
      <c r="P13" s="189"/>
      <c r="Q13" s="155"/>
      <c r="R13" s="203"/>
      <c r="S13" s="218" t="s">
        <v>160</v>
      </c>
      <c r="T13" s="219">
        <v>1</v>
      </c>
      <c r="U13" s="220" t="s">
        <v>160</v>
      </c>
    </row>
    <row r="14" spans="1:21" s="1" customFormat="1" ht="15" customHeight="1" x14ac:dyDescent="0.3">
      <c r="A14" s="168"/>
      <c r="B14" s="187"/>
      <c r="C14" s="160" t="s">
        <v>104</v>
      </c>
      <c r="D14" s="167" t="s">
        <v>7</v>
      </c>
      <c r="E14" s="196">
        <v>1973</v>
      </c>
      <c r="F14" s="197">
        <v>1</v>
      </c>
      <c r="G14" s="151">
        <v>1500</v>
      </c>
      <c r="H14" s="152">
        <v>9</v>
      </c>
      <c r="I14" s="153">
        <v>10</v>
      </c>
      <c r="J14" s="151">
        <v>1410</v>
      </c>
      <c r="K14" s="152">
        <v>6</v>
      </c>
      <c r="L14" s="153">
        <v>6</v>
      </c>
      <c r="M14" s="151">
        <f t="shared" ref="M14:M39" si="5">G14+J14</f>
        <v>2910</v>
      </c>
      <c r="N14" s="151">
        <f t="shared" ref="N14:N39" si="6">H14+K14</f>
        <v>15</v>
      </c>
      <c r="O14" s="198">
        <v>7</v>
      </c>
      <c r="P14" s="189"/>
      <c r="Q14" s="155"/>
      <c r="R14" s="174"/>
      <c r="S14" s="215">
        <v>2</v>
      </c>
      <c r="T14" s="204">
        <v>1</v>
      </c>
      <c r="U14" s="204" t="s">
        <v>164</v>
      </c>
    </row>
    <row r="15" spans="1:21" s="1" customFormat="1" ht="15.6" customHeight="1" thickBot="1" x14ac:dyDescent="0.35">
      <c r="A15" s="163"/>
      <c r="B15" s="239"/>
      <c r="C15" s="163"/>
      <c r="D15" s="169" t="s">
        <v>113</v>
      </c>
      <c r="E15" s="199">
        <v>1987</v>
      </c>
      <c r="F15" s="200">
        <v>1</v>
      </c>
      <c r="G15" s="156"/>
      <c r="H15" s="157"/>
      <c r="I15" s="158"/>
      <c r="J15" s="156"/>
      <c r="K15" s="157"/>
      <c r="L15" s="158"/>
      <c r="M15" s="156"/>
      <c r="N15" s="156"/>
      <c r="O15" s="201"/>
      <c r="P15" s="240"/>
      <c r="Q15" s="159"/>
      <c r="R15" s="175"/>
      <c r="S15" s="221">
        <v>2</v>
      </c>
      <c r="T15" s="212">
        <v>1</v>
      </c>
      <c r="U15" s="212" t="s">
        <v>164</v>
      </c>
    </row>
    <row r="16" spans="1:21" s="1" customFormat="1" ht="15.6" customHeight="1" x14ac:dyDescent="0.3">
      <c r="A16" s="160">
        <f>A12+1</f>
        <v>5</v>
      </c>
      <c r="B16" s="241" t="s">
        <v>153</v>
      </c>
      <c r="C16" s="160" t="s">
        <v>103</v>
      </c>
      <c r="D16" s="167" t="s">
        <v>10</v>
      </c>
      <c r="E16" s="196">
        <v>1989</v>
      </c>
      <c r="F16" s="197">
        <v>1</v>
      </c>
      <c r="G16" s="151">
        <v>3150</v>
      </c>
      <c r="H16" s="152">
        <v>3</v>
      </c>
      <c r="I16" s="153">
        <v>3</v>
      </c>
      <c r="J16" s="151">
        <v>2910</v>
      </c>
      <c r="K16" s="152">
        <v>2</v>
      </c>
      <c r="L16" s="153">
        <v>2</v>
      </c>
      <c r="M16" s="151">
        <f t="shared" ref="M16:M39" si="7">G16+J16</f>
        <v>6060</v>
      </c>
      <c r="N16" s="151">
        <f t="shared" ref="N16:N39" si="8">H16+K16</f>
        <v>5</v>
      </c>
      <c r="O16" s="198">
        <v>1</v>
      </c>
      <c r="P16" s="188">
        <f t="shared" ref="P16:Q16" si="9">M16+M18</f>
        <v>8260</v>
      </c>
      <c r="Q16" s="154">
        <f t="shared" si="9"/>
        <v>23</v>
      </c>
      <c r="R16" s="202">
        <v>3</v>
      </c>
      <c r="S16" s="216" t="s">
        <v>160</v>
      </c>
      <c r="T16" s="217">
        <v>1</v>
      </c>
      <c r="U16" s="208" t="s">
        <v>160</v>
      </c>
    </row>
    <row r="17" spans="1:21" s="1" customFormat="1" ht="15.6" customHeight="1" thickBot="1" x14ac:dyDescent="0.35">
      <c r="A17" s="168"/>
      <c r="B17" s="187"/>
      <c r="C17" s="163"/>
      <c r="D17" s="169" t="s">
        <v>159</v>
      </c>
      <c r="E17" s="199">
        <v>1978</v>
      </c>
      <c r="F17" s="200" t="s">
        <v>150</v>
      </c>
      <c r="G17" s="156"/>
      <c r="H17" s="157"/>
      <c r="I17" s="158"/>
      <c r="J17" s="156"/>
      <c r="K17" s="157"/>
      <c r="L17" s="158"/>
      <c r="M17" s="156"/>
      <c r="N17" s="156"/>
      <c r="O17" s="201"/>
      <c r="P17" s="189"/>
      <c r="Q17" s="155"/>
      <c r="R17" s="203"/>
      <c r="S17" s="218" t="s">
        <v>160</v>
      </c>
      <c r="T17" s="219">
        <v>1</v>
      </c>
      <c r="U17" s="223">
        <v>3</v>
      </c>
    </row>
    <row r="18" spans="1:21" s="1" customFormat="1" ht="15" customHeight="1" x14ac:dyDescent="0.3">
      <c r="A18" s="168"/>
      <c r="B18" s="187"/>
      <c r="C18" s="160" t="s">
        <v>104</v>
      </c>
      <c r="D18" s="167" t="s">
        <v>9</v>
      </c>
      <c r="E18" s="196">
        <v>1985</v>
      </c>
      <c r="F18" s="197">
        <v>1</v>
      </c>
      <c r="G18" s="151">
        <v>1960</v>
      </c>
      <c r="H18" s="152">
        <v>7</v>
      </c>
      <c r="I18" s="153">
        <v>7</v>
      </c>
      <c r="J18" s="151">
        <v>240</v>
      </c>
      <c r="K18" s="152">
        <v>11</v>
      </c>
      <c r="L18" s="153">
        <v>11</v>
      </c>
      <c r="M18" s="151">
        <f t="shared" ref="M18:M39" si="10">G18+J18</f>
        <v>2200</v>
      </c>
      <c r="N18" s="151">
        <f t="shared" ref="N18:N39" si="11">H18+K18</f>
        <v>18</v>
      </c>
      <c r="O18" s="198">
        <v>10</v>
      </c>
      <c r="P18" s="189"/>
      <c r="Q18" s="155"/>
      <c r="R18" s="174"/>
      <c r="S18" s="222"/>
      <c r="T18" s="204">
        <v>1</v>
      </c>
      <c r="U18" s="204" t="s">
        <v>164</v>
      </c>
    </row>
    <row r="19" spans="1:21" s="1" customFormat="1" ht="15.6" customHeight="1" thickBot="1" x14ac:dyDescent="0.35">
      <c r="A19" s="163"/>
      <c r="B19" s="239"/>
      <c r="C19" s="163"/>
      <c r="D19" s="169" t="s">
        <v>13</v>
      </c>
      <c r="E19" s="199">
        <v>1978</v>
      </c>
      <c r="F19" s="200" t="s">
        <v>160</v>
      </c>
      <c r="G19" s="156"/>
      <c r="H19" s="157"/>
      <c r="I19" s="158"/>
      <c r="J19" s="156"/>
      <c r="K19" s="157"/>
      <c r="L19" s="158"/>
      <c r="M19" s="156"/>
      <c r="N19" s="156"/>
      <c r="O19" s="201"/>
      <c r="P19" s="240"/>
      <c r="Q19" s="159"/>
      <c r="R19" s="175"/>
      <c r="S19" s="224"/>
      <c r="T19" s="212">
        <v>1</v>
      </c>
      <c r="U19" s="224"/>
    </row>
    <row r="20" spans="1:21" s="1" customFormat="1" ht="15" customHeight="1" x14ac:dyDescent="0.3">
      <c r="A20" s="160">
        <f>A36+1</f>
        <v>7</v>
      </c>
      <c r="B20" s="186" t="s">
        <v>154</v>
      </c>
      <c r="C20" s="160" t="s">
        <v>103</v>
      </c>
      <c r="D20" s="167" t="s">
        <v>120</v>
      </c>
      <c r="E20" s="196">
        <v>1974</v>
      </c>
      <c r="F20" s="197">
        <v>1</v>
      </c>
      <c r="G20" s="151">
        <v>6670</v>
      </c>
      <c r="H20" s="152">
        <v>1</v>
      </c>
      <c r="I20" s="153">
        <v>1</v>
      </c>
      <c r="J20" s="151">
        <v>550</v>
      </c>
      <c r="K20" s="152">
        <v>9</v>
      </c>
      <c r="L20" s="153">
        <v>9</v>
      </c>
      <c r="M20" s="151">
        <f t="shared" ref="M20:M39" si="12">G20+J20</f>
        <v>7220</v>
      </c>
      <c r="N20" s="151">
        <f t="shared" ref="N20:N39" si="13">H20+K20</f>
        <v>10</v>
      </c>
      <c r="O20" s="198">
        <v>5</v>
      </c>
      <c r="P20" s="188">
        <f t="shared" ref="P20:Q20" si="14">M20+M22</f>
        <v>9260</v>
      </c>
      <c r="Q20" s="154">
        <f t="shared" si="14"/>
        <v>26</v>
      </c>
      <c r="R20" s="202">
        <v>4</v>
      </c>
      <c r="S20" s="225">
        <v>2</v>
      </c>
      <c r="T20" s="226">
        <v>2</v>
      </c>
      <c r="U20" s="180"/>
    </row>
    <row r="21" spans="1:21" s="1" customFormat="1" ht="15" customHeight="1" thickBot="1" x14ac:dyDescent="0.35">
      <c r="A21" s="168"/>
      <c r="B21" s="187"/>
      <c r="C21" s="163"/>
      <c r="D21" s="169" t="s">
        <v>121</v>
      </c>
      <c r="E21" s="199">
        <v>1983</v>
      </c>
      <c r="F21" s="200" t="s">
        <v>160</v>
      </c>
      <c r="G21" s="156"/>
      <c r="H21" s="157"/>
      <c r="I21" s="158"/>
      <c r="J21" s="156"/>
      <c r="K21" s="157"/>
      <c r="L21" s="158"/>
      <c r="M21" s="156"/>
      <c r="N21" s="156"/>
      <c r="O21" s="201"/>
      <c r="P21" s="189"/>
      <c r="Q21" s="155"/>
      <c r="R21" s="203"/>
      <c r="S21" s="227">
        <v>2</v>
      </c>
      <c r="T21" s="228">
        <v>2</v>
      </c>
      <c r="U21" s="181"/>
    </row>
    <row r="22" spans="1:21" s="1" customFormat="1" ht="15" customHeight="1" x14ac:dyDescent="0.3">
      <c r="A22" s="168"/>
      <c r="B22" s="187"/>
      <c r="C22" s="160" t="s">
        <v>104</v>
      </c>
      <c r="D22" s="167" t="s">
        <v>5</v>
      </c>
      <c r="E22" s="196">
        <v>1986</v>
      </c>
      <c r="F22" s="197" t="s">
        <v>160</v>
      </c>
      <c r="G22" s="151">
        <v>300</v>
      </c>
      <c r="H22" s="152">
        <v>12</v>
      </c>
      <c r="I22" s="153">
        <v>13</v>
      </c>
      <c r="J22" s="151">
        <v>1740</v>
      </c>
      <c r="K22" s="152">
        <v>4</v>
      </c>
      <c r="L22" s="153">
        <v>4</v>
      </c>
      <c r="M22" s="151">
        <f t="shared" ref="M22:M39" si="15">G22+J22</f>
        <v>2040</v>
      </c>
      <c r="N22" s="151">
        <f t="shared" ref="N22:N39" si="16">H22+K22</f>
        <v>16</v>
      </c>
      <c r="O22" s="198">
        <v>8</v>
      </c>
      <c r="P22" s="189"/>
      <c r="Q22" s="155"/>
      <c r="R22" s="174"/>
      <c r="S22" s="222"/>
      <c r="T22" s="215">
        <v>2</v>
      </c>
      <c r="U22" s="222"/>
    </row>
    <row r="23" spans="1:21" s="1" customFormat="1" ht="15" customHeight="1" thickBot="1" x14ac:dyDescent="0.35">
      <c r="A23" s="163"/>
      <c r="B23" s="239"/>
      <c r="C23" s="163"/>
      <c r="D23" s="169" t="s">
        <v>122</v>
      </c>
      <c r="E23" s="199">
        <v>1984</v>
      </c>
      <c r="F23" s="200">
        <v>3</v>
      </c>
      <c r="G23" s="156"/>
      <c r="H23" s="157"/>
      <c r="I23" s="158"/>
      <c r="J23" s="156"/>
      <c r="K23" s="157"/>
      <c r="L23" s="158"/>
      <c r="M23" s="156"/>
      <c r="N23" s="156"/>
      <c r="O23" s="201"/>
      <c r="P23" s="240"/>
      <c r="Q23" s="159"/>
      <c r="R23" s="175"/>
      <c r="S23" s="224"/>
      <c r="T23" s="221">
        <v>2</v>
      </c>
      <c r="U23" s="221">
        <v>2</v>
      </c>
    </row>
    <row r="24" spans="1:21" s="1" customFormat="1" ht="15.6" customHeight="1" x14ac:dyDescent="0.3">
      <c r="A24" s="160">
        <f>A32+1</f>
        <v>3</v>
      </c>
      <c r="B24" s="186" t="s">
        <v>155</v>
      </c>
      <c r="C24" s="160" t="s">
        <v>103</v>
      </c>
      <c r="D24" s="167" t="s">
        <v>108</v>
      </c>
      <c r="E24" s="196">
        <v>1972</v>
      </c>
      <c r="F24" s="197">
        <v>2</v>
      </c>
      <c r="G24" s="151">
        <v>2370</v>
      </c>
      <c r="H24" s="152">
        <v>5</v>
      </c>
      <c r="I24" s="153">
        <v>5</v>
      </c>
      <c r="J24" s="151">
        <v>80</v>
      </c>
      <c r="K24" s="152">
        <v>15</v>
      </c>
      <c r="L24" s="153">
        <v>15</v>
      </c>
      <c r="M24" s="151">
        <f t="shared" ref="M24:M39" si="17">G24+J24</f>
        <v>2450</v>
      </c>
      <c r="N24" s="151">
        <f t="shared" ref="N24:N39" si="18">H24+K24</f>
        <v>20</v>
      </c>
      <c r="O24" s="198">
        <v>11</v>
      </c>
      <c r="P24" s="188">
        <f t="shared" ref="P24:Q24" si="19">M24+M26</f>
        <v>4970</v>
      </c>
      <c r="Q24" s="154">
        <f t="shared" si="19"/>
        <v>37</v>
      </c>
      <c r="R24" s="202">
        <v>5</v>
      </c>
      <c r="S24" s="176"/>
      <c r="T24" s="226">
        <v>2</v>
      </c>
      <c r="U24" s="229" t="s">
        <v>165</v>
      </c>
    </row>
    <row r="25" spans="1:21" s="1" customFormat="1" ht="15.6" customHeight="1" thickBot="1" x14ac:dyDescent="0.35">
      <c r="A25" s="168"/>
      <c r="B25" s="187"/>
      <c r="C25" s="163"/>
      <c r="D25" s="169" t="s">
        <v>109</v>
      </c>
      <c r="E25" s="199">
        <v>1981</v>
      </c>
      <c r="F25" s="200">
        <v>3</v>
      </c>
      <c r="G25" s="156"/>
      <c r="H25" s="157"/>
      <c r="I25" s="158"/>
      <c r="J25" s="156"/>
      <c r="K25" s="157"/>
      <c r="L25" s="158"/>
      <c r="M25" s="156"/>
      <c r="N25" s="156"/>
      <c r="O25" s="201"/>
      <c r="P25" s="189"/>
      <c r="Q25" s="155"/>
      <c r="R25" s="203"/>
      <c r="S25" s="179"/>
      <c r="T25" s="228">
        <v>2</v>
      </c>
      <c r="U25" s="211">
        <v>2</v>
      </c>
    </row>
    <row r="26" spans="1:21" s="1" customFormat="1" ht="15" customHeight="1" x14ac:dyDescent="0.3">
      <c r="A26" s="168"/>
      <c r="B26" s="187"/>
      <c r="C26" s="160" t="s">
        <v>104</v>
      </c>
      <c r="D26" s="167" t="s">
        <v>110</v>
      </c>
      <c r="E26" s="196">
        <v>1984</v>
      </c>
      <c r="F26" s="197">
        <v>1</v>
      </c>
      <c r="G26" s="151">
        <v>1490</v>
      </c>
      <c r="H26" s="152">
        <v>10</v>
      </c>
      <c r="I26" s="153">
        <v>11</v>
      </c>
      <c r="J26" s="151">
        <v>1030</v>
      </c>
      <c r="K26" s="152">
        <v>7</v>
      </c>
      <c r="L26" s="153">
        <v>7</v>
      </c>
      <c r="M26" s="151">
        <f t="shared" ref="M26:M39" si="20">G26+J26</f>
        <v>2520</v>
      </c>
      <c r="N26" s="151">
        <f t="shared" ref="N26:N39" si="21">H26+K26</f>
        <v>17</v>
      </c>
      <c r="O26" s="198">
        <v>9</v>
      </c>
      <c r="P26" s="189"/>
      <c r="Q26" s="155"/>
      <c r="R26" s="174"/>
      <c r="S26" s="222"/>
      <c r="T26" s="215">
        <v>2</v>
      </c>
      <c r="U26" s="222"/>
    </row>
    <row r="27" spans="1:21" s="1" customFormat="1" ht="15.6" customHeight="1" thickBot="1" x14ac:dyDescent="0.35">
      <c r="A27" s="163"/>
      <c r="B27" s="239"/>
      <c r="C27" s="163"/>
      <c r="D27" s="169" t="s">
        <v>111</v>
      </c>
      <c r="E27" s="199">
        <v>1979</v>
      </c>
      <c r="F27" s="200" t="s">
        <v>150</v>
      </c>
      <c r="G27" s="156"/>
      <c r="H27" s="157"/>
      <c r="I27" s="158"/>
      <c r="J27" s="156"/>
      <c r="K27" s="157"/>
      <c r="L27" s="158"/>
      <c r="M27" s="156"/>
      <c r="N27" s="156"/>
      <c r="O27" s="201"/>
      <c r="P27" s="240"/>
      <c r="Q27" s="159"/>
      <c r="R27" s="175"/>
      <c r="S27" s="224"/>
      <c r="T27" s="221">
        <v>2</v>
      </c>
      <c r="U27" s="214">
        <v>3</v>
      </c>
    </row>
    <row r="28" spans="1:21" s="1" customFormat="1" ht="15" customHeight="1" x14ac:dyDescent="0.3">
      <c r="A28" s="160">
        <v>1</v>
      </c>
      <c r="B28" s="186" t="s">
        <v>156</v>
      </c>
      <c r="C28" s="160" t="s">
        <v>103</v>
      </c>
      <c r="D28" s="167" t="s">
        <v>14</v>
      </c>
      <c r="E28" s="177">
        <v>1947</v>
      </c>
      <c r="F28" s="197">
        <v>1</v>
      </c>
      <c r="G28" s="151">
        <v>230</v>
      </c>
      <c r="H28" s="152">
        <v>13</v>
      </c>
      <c r="I28" s="153">
        <v>14</v>
      </c>
      <c r="J28" s="151">
        <v>190</v>
      </c>
      <c r="K28" s="152">
        <v>12</v>
      </c>
      <c r="L28" s="153">
        <v>12</v>
      </c>
      <c r="M28" s="151">
        <f t="shared" ref="M28:M39" si="22">G28+J28</f>
        <v>420</v>
      </c>
      <c r="N28" s="151">
        <f t="shared" ref="N28:N39" si="23">H28+K28</f>
        <v>25</v>
      </c>
      <c r="O28" s="198">
        <v>14</v>
      </c>
      <c r="P28" s="188">
        <f t="shared" ref="P28:Q28" si="24">M28+M30</f>
        <v>3380</v>
      </c>
      <c r="Q28" s="154">
        <f t="shared" si="24"/>
        <v>39</v>
      </c>
      <c r="R28" s="202">
        <v>6</v>
      </c>
      <c r="S28" s="176"/>
      <c r="T28" s="230"/>
      <c r="U28" s="180"/>
    </row>
    <row r="29" spans="1:21" s="1" customFormat="1" ht="15.6" customHeight="1" thickBot="1" x14ac:dyDescent="0.35">
      <c r="A29" s="168"/>
      <c r="B29" s="187"/>
      <c r="C29" s="163"/>
      <c r="D29" s="169" t="s">
        <v>105</v>
      </c>
      <c r="E29" s="178">
        <v>1964</v>
      </c>
      <c r="F29" s="200">
        <v>3</v>
      </c>
      <c r="G29" s="156"/>
      <c r="H29" s="157"/>
      <c r="I29" s="158"/>
      <c r="J29" s="156"/>
      <c r="K29" s="157"/>
      <c r="L29" s="158"/>
      <c r="M29" s="156"/>
      <c r="N29" s="156"/>
      <c r="O29" s="201"/>
      <c r="P29" s="189"/>
      <c r="Q29" s="155"/>
      <c r="R29" s="203"/>
      <c r="S29" s="179"/>
      <c r="T29" s="231"/>
      <c r="U29" s="181"/>
    </row>
    <row r="30" spans="1:21" s="1" customFormat="1" ht="15" customHeight="1" x14ac:dyDescent="0.3">
      <c r="A30" s="168"/>
      <c r="B30" s="187"/>
      <c r="C30" s="160" t="s">
        <v>104</v>
      </c>
      <c r="D30" s="167" t="s">
        <v>106</v>
      </c>
      <c r="E30" s="177">
        <v>1968</v>
      </c>
      <c r="F30" s="197">
        <v>3</v>
      </c>
      <c r="G30" s="151">
        <v>1980</v>
      </c>
      <c r="H30" s="152">
        <v>6</v>
      </c>
      <c r="I30" s="153">
        <v>6</v>
      </c>
      <c r="J30" s="151">
        <v>980</v>
      </c>
      <c r="K30" s="152">
        <v>8</v>
      </c>
      <c r="L30" s="153">
        <v>8</v>
      </c>
      <c r="M30" s="151">
        <f t="shared" ref="M30:M39" si="25">G30+J30</f>
        <v>2960</v>
      </c>
      <c r="N30" s="151">
        <f t="shared" ref="N30:N39" si="26">H30+K30</f>
        <v>14</v>
      </c>
      <c r="O30" s="198">
        <v>6</v>
      </c>
      <c r="P30" s="189"/>
      <c r="Q30" s="155"/>
      <c r="R30" s="174"/>
      <c r="S30" s="215">
        <v>2</v>
      </c>
      <c r="T30" s="222"/>
      <c r="U30" s="215">
        <v>2</v>
      </c>
    </row>
    <row r="31" spans="1:21" s="1" customFormat="1" ht="15.6" customHeight="1" thickBot="1" x14ac:dyDescent="0.35">
      <c r="A31" s="163"/>
      <c r="B31" s="239"/>
      <c r="C31" s="163"/>
      <c r="D31" s="169" t="s">
        <v>107</v>
      </c>
      <c r="E31" s="178">
        <v>1958</v>
      </c>
      <c r="F31" s="200">
        <v>2</v>
      </c>
      <c r="G31" s="156"/>
      <c r="H31" s="157"/>
      <c r="I31" s="158"/>
      <c r="J31" s="156"/>
      <c r="K31" s="157"/>
      <c r="L31" s="158"/>
      <c r="M31" s="156"/>
      <c r="N31" s="156"/>
      <c r="O31" s="201"/>
      <c r="P31" s="240"/>
      <c r="Q31" s="159"/>
      <c r="R31" s="175"/>
      <c r="S31" s="221">
        <v>2</v>
      </c>
      <c r="T31" s="224"/>
      <c r="U31" s="221" t="s">
        <v>165</v>
      </c>
    </row>
    <row r="32" spans="1:21" s="1" customFormat="1" ht="15" customHeight="1" x14ac:dyDescent="0.3">
      <c r="A32" s="160">
        <f>A28+1</f>
        <v>2</v>
      </c>
      <c r="B32" s="186" t="s">
        <v>157</v>
      </c>
      <c r="C32" s="160" t="s">
        <v>103</v>
      </c>
      <c r="D32" s="167" t="s">
        <v>12</v>
      </c>
      <c r="E32" s="177">
        <v>1983</v>
      </c>
      <c r="F32" s="197">
        <v>2</v>
      </c>
      <c r="G32" s="151">
        <v>0</v>
      </c>
      <c r="H32" s="152">
        <v>16</v>
      </c>
      <c r="I32" s="153">
        <v>17</v>
      </c>
      <c r="J32" s="151">
        <v>310</v>
      </c>
      <c r="K32" s="152">
        <v>10</v>
      </c>
      <c r="L32" s="153">
        <v>10</v>
      </c>
      <c r="M32" s="151">
        <f t="shared" ref="M32:M39" si="27">G32+J32</f>
        <v>310</v>
      </c>
      <c r="N32" s="151">
        <f t="shared" ref="N32:N39" si="28">H32+K32</f>
        <v>26</v>
      </c>
      <c r="O32" s="198">
        <v>15</v>
      </c>
      <c r="P32" s="188">
        <f t="shared" ref="P32:Q32" si="29">M32+M34</f>
        <v>820</v>
      </c>
      <c r="Q32" s="154">
        <f t="shared" si="29"/>
        <v>50</v>
      </c>
      <c r="R32" s="202">
        <v>7</v>
      </c>
      <c r="S32" s="176"/>
      <c r="T32" s="230"/>
      <c r="U32" s="180"/>
    </row>
    <row r="33" spans="1:22" s="1" customFormat="1" ht="15.6" customHeight="1" thickBot="1" x14ac:dyDescent="0.35">
      <c r="A33" s="168"/>
      <c r="B33" s="187"/>
      <c r="C33" s="163"/>
      <c r="D33" s="169" t="s">
        <v>119</v>
      </c>
      <c r="E33" s="178">
        <v>1986</v>
      </c>
      <c r="F33" s="200">
        <v>2</v>
      </c>
      <c r="G33" s="156"/>
      <c r="H33" s="157"/>
      <c r="I33" s="158"/>
      <c r="J33" s="156"/>
      <c r="K33" s="157"/>
      <c r="L33" s="158"/>
      <c r="M33" s="156"/>
      <c r="N33" s="156"/>
      <c r="O33" s="201"/>
      <c r="P33" s="189"/>
      <c r="Q33" s="155"/>
      <c r="R33" s="203"/>
      <c r="S33" s="179"/>
      <c r="T33" s="231"/>
      <c r="U33" s="181"/>
    </row>
    <row r="34" spans="1:22" s="1" customFormat="1" ht="15" customHeight="1" x14ac:dyDescent="0.3">
      <c r="A34" s="168"/>
      <c r="B34" s="187"/>
      <c r="C34" s="160" t="s">
        <v>104</v>
      </c>
      <c r="D34" s="167" t="s">
        <v>4</v>
      </c>
      <c r="E34" s="196">
        <v>1980</v>
      </c>
      <c r="F34" s="197">
        <v>2</v>
      </c>
      <c r="G34" s="151">
        <v>360</v>
      </c>
      <c r="H34" s="152">
        <v>11</v>
      </c>
      <c r="I34" s="153">
        <v>12</v>
      </c>
      <c r="J34" s="151">
        <v>150</v>
      </c>
      <c r="K34" s="152">
        <v>13</v>
      </c>
      <c r="L34" s="153">
        <v>13</v>
      </c>
      <c r="M34" s="151">
        <f t="shared" ref="M34:M39" si="30">G34+J34</f>
        <v>510</v>
      </c>
      <c r="N34" s="151">
        <f t="shared" ref="N34:N39" si="31">H34+K34</f>
        <v>24</v>
      </c>
      <c r="O34" s="198">
        <v>12</v>
      </c>
      <c r="P34" s="189"/>
      <c r="Q34" s="155"/>
      <c r="R34" s="174"/>
      <c r="S34" s="222"/>
      <c r="T34" s="222"/>
      <c r="U34" s="222"/>
    </row>
    <row r="35" spans="1:22" s="1" customFormat="1" ht="15.6" customHeight="1" thickBot="1" x14ac:dyDescent="0.35">
      <c r="A35" s="191"/>
      <c r="B35" s="242"/>
      <c r="C35" s="163"/>
      <c r="D35" s="169" t="s">
        <v>11</v>
      </c>
      <c r="E35" s="199">
        <v>1974</v>
      </c>
      <c r="F35" s="200" t="s">
        <v>160</v>
      </c>
      <c r="G35" s="156"/>
      <c r="H35" s="157"/>
      <c r="I35" s="158"/>
      <c r="J35" s="156"/>
      <c r="K35" s="157"/>
      <c r="L35" s="158"/>
      <c r="M35" s="156"/>
      <c r="N35" s="156"/>
      <c r="O35" s="201"/>
      <c r="P35" s="189"/>
      <c r="Q35" s="155"/>
      <c r="R35" s="174"/>
      <c r="S35" s="224"/>
      <c r="T35" s="224"/>
      <c r="U35" s="224"/>
    </row>
    <row r="36" spans="1:22" s="1" customFormat="1" ht="15" customHeight="1" x14ac:dyDescent="0.3">
      <c r="A36" s="160">
        <f>A16+1</f>
        <v>6</v>
      </c>
      <c r="B36" s="186" t="s">
        <v>158</v>
      </c>
      <c r="C36" s="160" t="s">
        <v>103</v>
      </c>
      <c r="D36" s="167" t="s">
        <v>117</v>
      </c>
      <c r="E36" s="196">
        <v>1975</v>
      </c>
      <c r="F36" s="197" t="s">
        <v>150</v>
      </c>
      <c r="G36" s="151">
        <v>160</v>
      </c>
      <c r="H36" s="152">
        <v>14</v>
      </c>
      <c r="I36" s="153">
        <v>15</v>
      </c>
      <c r="J36" s="151">
        <v>130</v>
      </c>
      <c r="K36" s="152">
        <v>14</v>
      </c>
      <c r="L36" s="153">
        <v>14</v>
      </c>
      <c r="M36" s="151">
        <f t="shared" ref="M36:M39" si="32">G36+J36</f>
        <v>290</v>
      </c>
      <c r="N36" s="151">
        <f t="shared" ref="N36:N39" si="33">H36+K36</f>
        <v>28</v>
      </c>
      <c r="O36" s="198">
        <v>16</v>
      </c>
      <c r="P36" s="188">
        <f t="shared" ref="P36:Q36" si="34">M36+M38</f>
        <v>410</v>
      </c>
      <c r="Q36" s="154">
        <f t="shared" si="34"/>
        <v>59</v>
      </c>
      <c r="R36" s="202">
        <v>8</v>
      </c>
      <c r="S36" s="176"/>
      <c r="T36" s="230"/>
      <c r="U36" s="180"/>
    </row>
    <row r="37" spans="1:22" s="1" customFormat="1" ht="15" customHeight="1" thickBot="1" x14ac:dyDescent="0.35">
      <c r="A37" s="168"/>
      <c r="B37" s="187"/>
      <c r="C37" s="163"/>
      <c r="D37" s="169" t="s">
        <v>118</v>
      </c>
      <c r="E37" s="199">
        <v>1977</v>
      </c>
      <c r="F37" s="200" t="s">
        <v>150</v>
      </c>
      <c r="G37" s="156"/>
      <c r="H37" s="157"/>
      <c r="I37" s="158"/>
      <c r="J37" s="156"/>
      <c r="K37" s="157"/>
      <c r="L37" s="158"/>
      <c r="M37" s="156"/>
      <c r="N37" s="156"/>
      <c r="O37" s="201"/>
      <c r="P37" s="189"/>
      <c r="Q37" s="155"/>
      <c r="R37" s="203"/>
      <c r="S37" s="179"/>
      <c r="T37" s="231"/>
      <c r="U37" s="181"/>
    </row>
    <row r="38" spans="1:22" s="1" customFormat="1" ht="15" customHeight="1" x14ac:dyDescent="0.3">
      <c r="A38" s="168"/>
      <c r="B38" s="187"/>
      <c r="C38" s="160" t="s">
        <v>104</v>
      </c>
      <c r="D38" s="167" t="s">
        <v>115</v>
      </c>
      <c r="E38" s="196">
        <v>1977</v>
      </c>
      <c r="F38" s="197" t="s">
        <v>150</v>
      </c>
      <c r="G38" s="151">
        <v>120</v>
      </c>
      <c r="H38" s="152">
        <v>15</v>
      </c>
      <c r="I38" s="153">
        <v>16</v>
      </c>
      <c r="J38" s="151">
        <v>0</v>
      </c>
      <c r="K38" s="152">
        <v>16</v>
      </c>
      <c r="L38" s="153">
        <v>17</v>
      </c>
      <c r="M38" s="151">
        <f t="shared" ref="M38:M39" si="35">G38+J38</f>
        <v>120</v>
      </c>
      <c r="N38" s="151">
        <f t="shared" ref="N38:N39" si="36">H38+K38</f>
        <v>31</v>
      </c>
      <c r="O38" s="198">
        <v>17</v>
      </c>
      <c r="P38" s="189"/>
      <c r="Q38" s="155"/>
      <c r="R38" s="174"/>
      <c r="S38" s="222"/>
      <c r="T38" s="222"/>
      <c r="U38" s="232"/>
    </row>
    <row r="39" spans="1:22" s="1" customFormat="1" ht="15" customHeight="1" thickBot="1" x14ac:dyDescent="0.35">
      <c r="A39" s="163"/>
      <c r="B39" s="239"/>
      <c r="C39" s="163"/>
      <c r="D39" s="169" t="s">
        <v>116</v>
      </c>
      <c r="E39" s="199">
        <v>1971</v>
      </c>
      <c r="F39" s="200" t="s">
        <v>150</v>
      </c>
      <c r="G39" s="156"/>
      <c r="H39" s="157"/>
      <c r="I39" s="158"/>
      <c r="J39" s="156"/>
      <c r="K39" s="157"/>
      <c r="L39" s="158"/>
      <c r="M39" s="156"/>
      <c r="N39" s="156"/>
      <c r="O39" s="201"/>
      <c r="P39" s="240"/>
      <c r="Q39" s="159"/>
      <c r="R39" s="175"/>
      <c r="S39" s="231"/>
      <c r="T39" s="231"/>
      <c r="U39" s="181"/>
    </row>
    <row r="40" spans="1:22" s="1" customFormat="1" ht="15" customHeight="1" thickBot="1" x14ac:dyDescent="0.35">
      <c r="A40" s="166"/>
      <c r="B40" s="166"/>
      <c r="C40" s="166"/>
      <c r="D40" s="233"/>
      <c r="E40" s="233"/>
      <c r="F40" s="234"/>
      <c r="G40" s="166"/>
      <c r="H40" s="166"/>
      <c r="I40" s="166"/>
      <c r="J40" s="166"/>
      <c r="K40" s="166"/>
      <c r="L40" s="166"/>
      <c r="M40" s="166"/>
      <c r="N40" s="166"/>
      <c r="O40" s="235"/>
      <c r="P40" s="166"/>
      <c r="Q40" s="166"/>
      <c r="R40" s="166"/>
      <c r="S40" s="235"/>
      <c r="T40" s="236"/>
      <c r="U40" s="235"/>
    </row>
    <row r="41" spans="1:22" ht="15" customHeight="1" x14ac:dyDescent="0.3">
      <c r="A41" s="160">
        <v>1</v>
      </c>
      <c r="B41" s="186" t="s">
        <v>137</v>
      </c>
      <c r="C41" s="160" t="s">
        <v>103</v>
      </c>
      <c r="D41" s="167" t="s">
        <v>2</v>
      </c>
      <c r="E41" s="177">
        <v>1957</v>
      </c>
      <c r="F41" s="197">
        <v>2</v>
      </c>
      <c r="G41" s="151">
        <v>1650</v>
      </c>
      <c r="H41" s="152"/>
      <c r="I41" s="153">
        <v>9</v>
      </c>
      <c r="J41" s="151">
        <v>0</v>
      </c>
      <c r="K41" s="152"/>
      <c r="L41" s="153">
        <v>17</v>
      </c>
      <c r="M41" s="151">
        <f t="shared" ref="M41:M42" si="37">G41+J41</f>
        <v>1650</v>
      </c>
      <c r="N41" s="151">
        <f>I41+L41</f>
        <v>26</v>
      </c>
      <c r="O41" s="198">
        <v>13</v>
      </c>
      <c r="P41" s="243"/>
      <c r="Q41" s="152"/>
      <c r="R41" s="153"/>
      <c r="S41" s="176"/>
      <c r="T41" s="177"/>
      <c r="U41" s="180"/>
      <c r="V41" s="237"/>
    </row>
    <row r="42" spans="1:22" ht="15.6" customHeight="1" thickBot="1" x14ac:dyDescent="0.35">
      <c r="A42" s="163">
        <v>2</v>
      </c>
      <c r="B42" s="239"/>
      <c r="C42" s="163"/>
      <c r="D42" s="169" t="s">
        <v>126</v>
      </c>
      <c r="E42" s="178">
        <v>1974</v>
      </c>
      <c r="F42" s="200" t="s">
        <v>150</v>
      </c>
      <c r="G42" s="156"/>
      <c r="H42" s="157"/>
      <c r="I42" s="158"/>
      <c r="J42" s="156"/>
      <c r="K42" s="157"/>
      <c r="L42" s="158"/>
      <c r="M42" s="156"/>
      <c r="N42" s="156"/>
      <c r="O42" s="201"/>
      <c r="P42" s="244"/>
      <c r="Q42" s="157"/>
      <c r="R42" s="158"/>
      <c r="S42" s="179"/>
      <c r="T42" s="178"/>
      <c r="U42" s="181"/>
      <c r="V42" s="238"/>
    </row>
    <row r="43" spans="1:22" ht="15.6" x14ac:dyDescent="0.3">
      <c r="A43" s="166"/>
      <c r="B43" s="170"/>
      <c r="C43" s="170"/>
      <c r="D43" s="170"/>
      <c r="E43" s="170"/>
      <c r="F43" s="170"/>
      <c r="G43" s="171"/>
      <c r="H43" s="172"/>
      <c r="I43" s="172"/>
      <c r="J43" s="171"/>
      <c r="K43" s="172"/>
      <c r="L43" s="172"/>
      <c r="M43" s="171"/>
      <c r="N43" s="171"/>
      <c r="O43" s="172"/>
      <c r="P43" s="171"/>
      <c r="Q43" s="172"/>
      <c r="R43" s="170"/>
      <c r="S43" s="170"/>
      <c r="T43" s="170"/>
      <c r="U43" s="170"/>
    </row>
    <row r="44" spans="1:22" ht="15.6" x14ac:dyDescent="0.3">
      <c r="A44" s="166"/>
      <c r="B44" s="182" t="s">
        <v>166</v>
      </c>
      <c r="C44" s="183"/>
      <c r="D44" s="183"/>
      <c r="E44" s="183"/>
      <c r="F44" s="170"/>
      <c r="G44" s="171"/>
      <c r="H44" s="172"/>
      <c r="I44" s="184" t="s">
        <v>167</v>
      </c>
      <c r="J44" s="183"/>
      <c r="K44" s="183"/>
      <c r="L44" s="172"/>
      <c r="M44" s="171"/>
      <c r="N44" s="171"/>
      <c r="O44" s="172"/>
      <c r="P44" s="171"/>
      <c r="Q44" s="172"/>
      <c r="R44" s="170"/>
      <c r="S44" s="170"/>
      <c r="T44" s="170"/>
      <c r="U44" s="170"/>
    </row>
    <row r="45" spans="1:22" ht="15" x14ac:dyDescent="0.3">
      <c r="A45" s="166"/>
      <c r="B45" s="170"/>
      <c r="C45" s="170"/>
      <c r="D45" s="170"/>
      <c r="E45" s="170"/>
      <c r="F45" s="170"/>
      <c r="G45" s="173"/>
      <c r="H45" s="170"/>
      <c r="I45" s="170"/>
      <c r="J45" s="173"/>
      <c r="K45" s="170"/>
      <c r="L45" s="170"/>
      <c r="M45" s="173"/>
      <c r="N45" s="173"/>
      <c r="O45" s="170"/>
      <c r="P45" s="173"/>
      <c r="Q45" s="170"/>
      <c r="R45" s="170"/>
      <c r="S45" s="170"/>
      <c r="T45" s="170"/>
      <c r="U45" s="170"/>
    </row>
    <row r="46" spans="1:22" x14ac:dyDescent="0.3">
      <c r="D46" s="6"/>
      <c r="E46" s="6"/>
      <c r="F46" s="6"/>
      <c r="G46" s="108"/>
      <c r="H46" s="4"/>
      <c r="I46" s="4"/>
      <c r="J46" s="108"/>
      <c r="K46" s="4"/>
      <c r="L46" s="4"/>
      <c r="M46" s="108"/>
      <c r="N46" s="108"/>
      <c r="O46" s="4"/>
      <c r="P46" s="108"/>
      <c r="Q46" s="4"/>
      <c r="R46" s="4"/>
      <c r="S46" s="4"/>
      <c r="T46" s="4"/>
      <c r="U46" s="4"/>
    </row>
  </sheetData>
  <mergeCells count="232">
    <mergeCell ref="I44:K44"/>
    <mergeCell ref="B44:E44"/>
    <mergeCell ref="A2:R2"/>
    <mergeCell ref="S6:S7"/>
    <mergeCell ref="U6:U7"/>
    <mergeCell ref="T6:T7"/>
    <mergeCell ref="Q32:Q35"/>
    <mergeCell ref="R32:R35"/>
    <mergeCell ref="Q36:Q39"/>
    <mergeCell ref="R36:R39"/>
    <mergeCell ref="J20:J21"/>
    <mergeCell ref="K20:K21"/>
    <mergeCell ref="L20:L21"/>
    <mergeCell ref="J22:J23"/>
    <mergeCell ref="K22:K23"/>
    <mergeCell ref="L22:L23"/>
    <mergeCell ref="J8:J9"/>
    <mergeCell ref="K8:K9"/>
    <mergeCell ref="L8:L9"/>
    <mergeCell ref="J18:J19"/>
    <mergeCell ref="K18:K19"/>
    <mergeCell ref="L18:L19"/>
    <mergeCell ref="J36:J37"/>
    <mergeCell ref="K36:K37"/>
    <mergeCell ref="L36:L37"/>
    <mergeCell ref="J38:J39"/>
    <mergeCell ref="K38:K39"/>
    <mergeCell ref="L38:L39"/>
    <mergeCell ref="L26:L27"/>
    <mergeCell ref="J12:J13"/>
    <mergeCell ref="K12:K13"/>
    <mergeCell ref="L12:L13"/>
    <mergeCell ref="J14:J15"/>
    <mergeCell ref="K14:K15"/>
    <mergeCell ref="L14:L15"/>
    <mergeCell ref="J16:J17"/>
    <mergeCell ref="K16:K17"/>
    <mergeCell ref="L16:L17"/>
    <mergeCell ref="I20:I21"/>
    <mergeCell ref="I22:I23"/>
    <mergeCell ref="I8:I9"/>
    <mergeCell ref="I10:I11"/>
    <mergeCell ref="I41:I42"/>
    <mergeCell ref="G6:I6"/>
    <mergeCell ref="J6:L6"/>
    <mergeCell ref="J28:J29"/>
    <mergeCell ref="K28:K29"/>
    <mergeCell ref="L28:L29"/>
    <mergeCell ref="J30:J31"/>
    <mergeCell ref="K30:K31"/>
    <mergeCell ref="L30:L31"/>
    <mergeCell ref="J32:J33"/>
    <mergeCell ref="K32:K33"/>
    <mergeCell ref="L32:L33"/>
    <mergeCell ref="J34:J35"/>
    <mergeCell ref="K34:K35"/>
    <mergeCell ref="L34:L35"/>
    <mergeCell ref="J24:J25"/>
    <mergeCell ref="K24:K25"/>
    <mergeCell ref="L24:L25"/>
    <mergeCell ref="J26:J27"/>
    <mergeCell ref="K26:K27"/>
    <mergeCell ref="I34:I35"/>
    <mergeCell ref="I24:I25"/>
    <mergeCell ref="I26:I27"/>
    <mergeCell ref="I12:I13"/>
    <mergeCell ref="I14:I15"/>
    <mergeCell ref="I16:I17"/>
    <mergeCell ref="I18:I19"/>
    <mergeCell ref="I36:I37"/>
    <mergeCell ref="I38:I39"/>
    <mergeCell ref="R41:R42"/>
    <mergeCell ref="R8:R11"/>
    <mergeCell ref="R12:R15"/>
    <mergeCell ref="R16:R19"/>
    <mergeCell ref="R20:R23"/>
    <mergeCell ref="R24:R27"/>
    <mergeCell ref="R28:R31"/>
    <mergeCell ref="P41:P42"/>
    <mergeCell ref="Q41:Q42"/>
    <mergeCell ref="K10:K11"/>
    <mergeCell ref="L10:L11"/>
    <mergeCell ref="K41:K42"/>
    <mergeCell ref="L41:L42"/>
    <mergeCell ref="N10:N11"/>
    <mergeCell ref="N12:N13"/>
    <mergeCell ref="N14:N15"/>
    <mergeCell ref="N16:N17"/>
    <mergeCell ref="N18:N19"/>
    <mergeCell ref="N20:N21"/>
    <mergeCell ref="N22:N23"/>
    <mergeCell ref="N24:N25"/>
    <mergeCell ref="P8:P11"/>
    <mergeCell ref="P12:P15"/>
    <mergeCell ref="P16:P19"/>
    <mergeCell ref="P20:P23"/>
    <mergeCell ref="P24:P27"/>
    <mergeCell ref="P28:P31"/>
    <mergeCell ref="P32:P35"/>
    <mergeCell ref="P36:P39"/>
    <mergeCell ref="Q8:Q11"/>
    <mergeCell ref="Q12:Q15"/>
    <mergeCell ref="Q16:Q19"/>
    <mergeCell ref="Q20:Q23"/>
    <mergeCell ref="Q24:Q27"/>
    <mergeCell ref="M20:M21"/>
    <mergeCell ref="O20:O21"/>
    <mergeCell ref="M22:M23"/>
    <mergeCell ref="O22:O23"/>
    <mergeCell ref="M8:M9"/>
    <mergeCell ref="O8:O9"/>
    <mergeCell ref="M18:M19"/>
    <mergeCell ref="O18:O19"/>
    <mergeCell ref="N8:N9"/>
    <mergeCell ref="M41:M42"/>
    <mergeCell ref="O41:O42"/>
    <mergeCell ref="M10:M11"/>
    <mergeCell ref="O10:O11"/>
    <mergeCell ref="J10:J11"/>
    <mergeCell ref="J41:J42"/>
    <mergeCell ref="N26:N27"/>
    <mergeCell ref="N28:N29"/>
    <mergeCell ref="N30:N31"/>
    <mergeCell ref="N32:N33"/>
    <mergeCell ref="N34:N35"/>
    <mergeCell ref="N36:N37"/>
    <mergeCell ref="N38:N39"/>
    <mergeCell ref="N41:N42"/>
    <mergeCell ref="M36:M37"/>
    <mergeCell ref="O36:O37"/>
    <mergeCell ref="M38:M39"/>
    <mergeCell ref="O38:O39"/>
    <mergeCell ref="M12:M13"/>
    <mergeCell ref="O12:O13"/>
    <mergeCell ref="M14:M15"/>
    <mergeCell ref="O14:O15"/>
    <mergeCell ref="M16:M17"/>
    <mergeCell ref="O16:O17"/>
    <mergeCell ref="G41:G42"/>
    <mergeCell ref="H41:H42"/>
    <mergeCell ref="M28:M29"/>
    <mergeCell ref="O28:O29"/>
    <mergeCell ref="M30:M31"/>
    <mergeCell ref="O30:O31"/>
    <mergeCell ref="M32:M33"/>
    <mergeCell ref="O32:O33"/>
    <mergeCell ref="M34:M35"/>
    <mergeCell ref="O34:O35"/>
    <mergeCell ref="M24:M25"/>
    <mergeCell ref="O24:O25"/>
    <mergeCell ref="M26:M27"/>
    <mergeCell ref="O26:O27"/>
    <mergeCell ref="G8:G9"/>
    <mergeCell ref="H8:H9"/>
    <mergeCell ref="G10:G11"/>
    <mergeCell ref="H10:H11"/>
    <mergeCell ref="G38:G39"/>
    <mergeCell ref="H38:H39"/>
    <mergeCell ref="G20:G21"/>
    <mergeCell ref="H20:H21"/>
    <mergeCell ref="G22:G23"/>
    <mergeCell ref="H22:H23"/>
    <mergeCell ref="H16:H17"/>
    <mergeCell ref="G18:G19"/>
    <mergeCell ref="H18:H19"/>
    <mergeCell ref="G36:G37"/>
    <mergeCell ref="H36:H37"/>
    <mergeCell ref="G26:G27"/>
    <mergeCell ref="H26:H27"/>
    <mergeCell ref="G12:G13"/>
    <mergeCell ref="H12:H13"/>
    <mergeCell ref="G14:G15"/>
    <mergeCell ref="H14:H15"/>
    <mergeCell ref="G34:G35"/>
    <mergeCell ref="H34:H35"/>
    <mergeCell ref="G24:G25"/>
    <mergeCell ref="H24:H25"/>
    <mergeCell ref="C41:C42"/>
    <mergeCell ref="B41:B42"/>
    <mergeCell ref="A41:A42"/>
    <mergeCell ref="C10:C11"/>
    <mergeCell ref="C34:C35"/>
    <mergeCell ref="C24:C25"/>
    <mergeCell ref="C26:C27"/>
    <mergeCell ref="C12:C13"/>
    <mergeCell ref="C14:C15"/>
    <mergeCell ref="C16:C17"/>
    <mergeCell ref="C18:C19"/>
    <mergeCell ref="C36:C37"/>
    <mergeCell ref="C38:C39"/>
    <mergeCell ref="C20:C21"/>
    <mergeCell ref="C22:C23"/>
    <mergeCell ref="G16:G17"/>
    <mergeCell ref="A4:R4"/>
    <mergeCell ref="B6:C7"/>
    <mergeCell ref="C28:C29"/>
    <mergeCell ref="C30:C31"/>
    <mergeCell ref="C32:C33"/>
    <mergeCell ref="B5:D5"/>
    <mergeCell ref="E6:E7"/>
    <mergeCell ref="F6:F7"/>
    <mergeCell ref="G28:G29"/>
    <mergeCell ref="H28:H29"/>
    <mergeCell ref="G30:G31"/>
    <mergeCell ref="H30:H31"/>
    <mergeCell ref="G32:G33"/>
    <mergeCell ref="H32:H33"/>
    <mergeCell ref="I28:I29"/>
    <mergeCell ref="I30:I31"/>
    <mergeCell ref="I32:I33"/>
    <mergeCell ref="M6:R6"/>
    <mergeCell ref="Q28:Q31"/>
    <mergeCell ref="A1:R1"/>
    <mergeCell ref="A8:A11"/>
    <mergeCell ref="B8:B11"/>
    <mergeCell ref="A20:A23"/>
    <mergeCell ref="B20:B23"/>
    <mergeCell ref="A6:A7"/>
    <mergeCell ref="D6:D7"/>
    <mergeCell ref="A28:A31"/>
    <mergeCell ref="B28:B31"/>
    <mergeCell ref="A16:A19"/>
    <mergeCell ref="B16:B19"/>
    <mergeCell ref="A36:A39"/>
    <mergeCell ref="B36:B39"/>
    <mergeCell ref="A32:A35"/>
    <mergeCell ref="B32:B35"/>
    <mergeCell ref="A12:A15"/>
    <mergeCell ref="B12:B15"/>
    <mergeCell ref="A24:A27"/>
    <mergeCell ref="B24:B27"/>
    <mergeCell ref="C8:C9"/>
  </mergeCells>
  <printOptions horizontalCentered="1"/>
  <pageMargins left="0.70866141732283472" right="0.23622047244094491" top="0.23622047244094491" bottom="0.23622047244094491" header="0.11811023622047245" footer="0.11811023622047245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="85" zoomScaleNormal="70" zoomScaleSheetLayoutView="85" workbookViewId="0">
      <selection activeCell="G6" sqref="G6"/>
    </sheetView>
  </sheetViews>
  <sheetFormatPr defaultRowHeight="14.4" x14ac:dyDescent="0.3"/>
  <cols>
    <col min="1" max="1" width="8.44140625" style="1" customWidth="1"/>
    <col min="2" max="2" width="7.88671875" style="1" customWidth="1"/>
    <col min="3" max="3" width="19.6640625" style="1" customWidth="1"/>
    <col min="4" max="7" width="10.5546875" style="8" customWidth="1"/>
    <col min="8" max="10" width="8.109375" style="1" customWidth="1"/>
    <col min="11" max="14" width="11.88671875" style="1" customWidth="1"/>
    <col min="15" max="15" width="13" style="1" customWidth="1"/>
    <col min="16" max="16384" width="8.88671875" style="1"/>
  </cols>
  <sheetData>
    <row r="1" spans="1:15" ht="27" customHeight="1" thickBot="1" x14ac:dyDescent="0.35">
      <c r="A1" s="129" t="s">
        <v>47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5" ht="28.2" customHeight="1" x14ac:dyDescent="0.3">
      <c r="A2" s="124" t="s">
        <v>15</v>
      </c>
      <c r="B2" s="124" t="s">
        <v>0</v>
      </c>
      <c r="C2" s="124" t="s">
        <v>16</v>
      </c>
      <c r="D2" s="124" t="s">
        <v>20</v>
      </c>
      <c r="E2" s="130"/>
      <c r="F2" s="130"/>
      <c r="G2" s="131"/>
      <c r="H2" s="134" t="s">
        <v>17</v>
      </c>
      <c r="I2" s="135"/>
      <c r="J2" s="136"/>
      <c r="K2" s="137" t="s">
        <v>18</v>
      </c>
      <c r="L2" s="135"/>
      <c r="M2" s="135" t="s">
        <v>19</v>
      </c>
      <c r="N2" s="136"/>
      <c r="O2" s="124" t="s">
        <v>51</v>
      </c>
    </row>
    <row r="3" spans="1:15" s="3" customFormat="1" ht="41.4" customHeight="1" x14ac:dyDescent="0.3">
      <c r="A3" s="125"/>
      <c r="B3" s="125"/>
      <c r="C3" s="125"/>
      <c r="D3" s="125"/>
      <c r="E3" s="139" t="s">
        <v>21</v>
      </c>
      <c r="F3" s="139" t="s">
        <v>22</v>
      </c>
      <c r="G3" s="140" t="s">
        <v>23</v>
      </c>
      <c r="H3" s="143" t="s">
        <v>24</v>
      </c>
      <c r="I3" s="139" t="s">
        <v>21</v>
      </c>
      <c r="J3" s="140" t="s">
        <v>22</v>
      </c>
      <c r="K3" s="138"/>
      <c r="L3" s="139"/>
      <c r="M3" s="139"/>
      <c r="N3" s="140"/>
      <c r="O3" s="125"/>
    </row>
    <row r="4" spans="1:15" s="3" customFormat="1" ht="15" thickBot="1" x14ac:dyDescent="0.35">
      <c r="A4" s="126"/>
      <c r="B4" s="126"/>
      <c r="C4" s="126"/>
      <c r="D4" s="126"/>
      <c r="E4" s="141"/>
      <c r="F4" s="141"/>
      <c r="G4" s="142"/>
      <c r="H4" s="144"/>
      <c r="I4" s="141"/>
      <c r="J4" s="142"/>
      <c r="K4" s="54" t="s">
        <v>25</v>
      </c>
      <c r="L4" s="20" t="s">
        <v>26</v>
      </c>
      <c r="M4" s="20" t="s">
        <v>25</v>
      </c>
      <c r="N4" s="21" t="s">
        <v>26</v>
      </c>
      <c r="O4" s="126"/>
    </row>
    <row r="5" spans="1:15" s="3" customFormat="1" ht="15" thickBot="1" x14ac:dyDescent="0.35">
      <c r="A5" s="127" t="s">
        <v>27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80"/>
    </row>
    <row r="6" spans="1:15" s="3" customFormat="1" ht="16.5" customHeight="1" thickBot="1" x14ac:dyDescent="0.35">
      <c r="A6" s="145">
        <v>1</v>
      </c>
      <c r="B6" s="43">
        <v>1</v>
      </c>
      <c r="C6" s="49" t="s">
        <v>30</v>
      </c>
      <c r="D6" s="52"/>
      <c r="E6" s="55" t="s">
        <v>28</v>
      </c>
      <c r="F6" s="22" t="s">
        <v>28</v>
      </c>
      <c r="G6" s="56" t="s">
        <v>29</v>
      </c>
      <c r="H6" s="59">
        <v>580</v>
      </c>
      <c r="I6" s="23">
        <v>580</v>
      </c>
      <c r="J6" s="60">
        <f>I6</f>
        <v>580</v>
      </c>
      <c r="K6" s="65">
        <v>0</v>
      </c>
      <c r="L6" s="66">
        <f>D18*2+D15+D16</f>
        <v>1850</v>
      </c>
      <c r="M6" s="65">
        <v>0</v>
      </c>
      <c r="N6" s="76">
        <f>D18*2+E16</f>
        <v>1850</v>
      </c>
      <c r="O6" s="81">
        <f>D6+N6</f>
        <v>1850</v>
      </c>
    </row>
    <row r="7" spans="1:15" ht="15" thickBot="1" x14ac:dyDescent="0.35">
      <c r="A7" s="146"/>
      <c r="B7" s="44">
        <v>2</v>
      </c>
      <c r="C7" s="51" t="s">
        <v>36</v>
      </c>
      <c r="D7" s="53"/>
      <c r="E7" s="61" t="s">
        <v>28</v>
      </c>
      <c r="F7" s="24" t="s">
        <v>28</v>
      </c>
      <c r="G7" s="57" t="s">
        <v>53</v>
      </c>
      <c r="H7" s="59">
        <v>580</v>
      </c>
      <c r="I7" s="25">
        <f>I6</f>
        <v>580</v>
      </c>
      <c r="J7" s="62">
        <f>J6</f>
        <v>580</v>
      </c>
      <c r="K7" s="67">
        <v>0</v>
      </c>
      <c r="L7" s="68">
        <f>D18*2+D15</f>
        <v>1550</v>
      </c>
      <c r="M7" s="67">
        <v>0</v>
      </c>
      <c r="N7" s="77">
        <f>D18+D18+D15</f>
        <v>1550</v>
      </c>
      <c r="O7" s="81">
        <f t="shared" ref="O7:O12" si="0">D7+N7</f>
        <v>1550</v>
      </c>
    </row>
    <row r="8" spans="1:15" x14ac:dyDescent="0.3">
      <c r="A8" s="145">
        <v>5</v>
      </c>
      <c r="B8" s="43">
        <v>3</v>
      </c>
      <c r="C8" s="49" t="s">
        <v>37</v>
      </c>
      <c r="D8" s="53"/>
      <c r="E8" s="61" t="s">
        <v>40</v>
      </c>
      <c r="F8" s="24" t="s">
        <v>28</v>
      </c>
      <c r="G8" s="57" t="s">
        <v>29</v>
      </c>
      <c r="H8" s="61"/>
      <c r="I8" s="25">
        <v>550</v>
      </c>
      <c r="J8" s="62">
        <v>550</v>
      </c>
      <c r="K8" s="67">
        <v>0</v>
      </c>
      <c r="L8" s="68">
        <f>+D15</f>
        <v>150</v>
      </c>
      <c r="M8" s="67">
        <v>0</v>
      </c>
      <c r="N8" s="77">
        <f>D16+D17+D18+D15+D16</f>
        <v>1700</v>
      </c>
      <c r="O8" s="81">
        <f t="shared" si="0"/>
        <v>1700</v>
      </c>
    </row>
    <row r="9" spans="1:15" x14ac:dyDescent="0.3">
      <c r="A9" s="146"/>
      <c r="B9" s="44">
        <v>4</v>
      </c>
      <c r="C9" s="50" t="s">
        <v>38</v>
      </c>
      <c r="D9" s="53"/>
      <c r="E9" s="61" t="s">
        <v>40</v>
      </c>
      <c r="F9" s="24" t="s">
        <v>28</v>
      </c>
      <c r="G9" s="57" t="s">
        <v>29</v>
      </c>
      <c r="H9" s="61"/>
      <c r="I9" s="25">
        <v>550</v>
      </c>
      <c r="J9" s="62">
        <v>550</v>
      </c>
      <c r="K9" s="67">
        <v>0</v>
      </c>
      <c r="L9" s="68">
        <f>L8</f>
        <v>150</v>
      </c>
      <c r="M9" s="67">
        <v>0</v>
      </c>
      <c r="N9" s="77">
        <f>N8</f>
        <v>1700</v>
      </c>
      <c r="O9" s="81">
        <f t="shared" si="0"/>
        <v>1700</v>
      </c>
    </row>
    <row r="10" spans="1:15" ht="15" thickBot="1" x14ac:dyDescent="0.35">
      <c r="A10" s="146"/>
      <c r="B10" s="44">
        <v>5</v>
      </c>
      <c r="C10" s="51" t="s">
        <v>39</v>
      </c>
      <c r="D10" s="53">
        <f>260/100*12*32.5</f>
        <v>1014.0000000000001</v>
      </c>
      <c r="E10" s="61" t="s">
        <v>40</v>
      </c>
      <c r="F10" s="24" t="s">
        <v>28</v>
      </c>
      <c r="G10" s="57" t="s">
        <v>29</v>
      </c>
      <c r="H10" s="63"/>
      <c r="I10" s="25">
        <v>550</v>
      </c>
      <c r="J10" s="62">
        <v>550</v>
      </c>
      <c r="K10" s="67">
        <v>0</v>
      </c>
      <c r="L10" s="68">
        <f>L9</f>
        <v>150</v>
      </c>
      <c r="M10" s="67">
        <v>0</v>
      </c>
      <c r="N10" s="77">
        <f>N9</f>
        <v>1700</v>
      </c>
      <c r="O10" s="81">
        <f t="shared" si="0"/>
        <v>2714</v>
      </c>
    </row>
    <row r="11" spans="1:15" ht="15.6" customHeight="1" x14ac:dyDescent="0.3">
      <c r="A11" s="145">
        <v>6</v>
      </c>
      <c r="B11" s="43">
        <v>6</v>
      </c>
      <c r="C11" s="49" t="s">
        <v>31</v>
      </c>
      <c r="D11" s="53">
        <f>700/100*12.5*36.5</f>
        <v>3193.75</v>
      </c>
      <c r="E11" s="61" t="s">
        <v>28</v>
      </c>
      <c r="F11" s="24" t="s">
        <v>41</v>
      </c>
      <c r="G11" s="57" t="s">
        <v>29</v>
      </c>
      <c r="H11" s="59">
        <v>580</v>
      </c>
      <c r="I11" s="25">
        <v>550</v>
      </c>
      <c r="J11" s="62">
        <v>550</v>
      </c>
      <c r="K11" s="67">
        <v>0</v>
      </c>
      <c r="L11" s="68">
        <f>L6</f>
        <v>1850</v>
      </c>
      <c r="M11" s="67">
        <v>0</v>
      </c>
      <c r="N11" s="77">
        <f>D18*2+E16</f>
        <v>1850</v>
      </c>
      <c r="O11" s="81">
        <f t="shared" si="0"/>
        <v>5043.75</v>
      </c>
    </row>
    <row r="12" spans="1:15" ht="15" thickBot="1" x14ac:dyDescent="0.35">
      <c r="A12" s="147"/>
      <c r="B12" s="45">
        <v>7</v>
      </c>
      <c r="C12" s="51" t="s">
        <v>32</v>
      </c>
      <c r="D12" s="45">
        <f>260/100*9*32.5</f>
        <v>760.50000000000011</v>
      </c>
      <c r="E12" s="75" t="s">
        <v>40</v>
      </c>
      <c r="F12" s="26" t="s">
        <v>28</v>
      </c>
      <c r="G12" s="58" t="s">
        <v>29</v>
      </c>
      <c r="H12" s="75"/>
      <c r="I12" s="27">
        <v>550</v>
      </c>
      <c r="J12" s="64">
        <v>550</v>
      </c>
      <c r="K12" s="69">
        <v>0</v>
      </c>
      <c r="L12" s="70">
        <f>L10</f>
        <v>150</v>
      </c>
      <c r="M12" s="69">
        <v>0</v>
      </c>
      <c r="N12" s="78">
        <f>N10</f>
        <v>1700</v>
      </c>
      <c r="O12" s="82">
        <f t="shared" si="0"/>
        <v>2460.5</v>
      </c>
    </row>
    <row r="13" spans="1:15" ht="16.2" thickBot="1" x14ac:dyDescent="0.35">
      <c r="A13" s="28"/>
      <c r="B13" s="29"/>
      <c r="C13" s="30"/>
      <c r="D13" s="46">
        <f>SUM(D6:D12)</f>
        <v>4968.25</v>
      </c>
      <c r="E13" s="31"/>
      <c r="F13" s="31"/>
      <c r="G13" s="31"/>
      <c r="H13" s="32"/>
      <c r="I13" s="33"/>
      <c r="J13" s="33"/>
      <c r="K13" s="47">
        <f>SUM(K2:K12)</f>
        <v>0</v>
      </c>
      <c r="L13" s="48">
        <f>SUM(L6:L12)</f>
        <v>5850</v>
      </c>
      <c r="M13" s="48">
        <f>SUM(M6:M12)</f>
        <v>0</v>
      </c>
      <c r="N13" s="79">
        <f>SUM(N6:N12)</f>
        <v>12050</v>
      </c>
      <c r="O13" s="83">
        <f>SUM(O6:O12)</f>
        <v>17018.25</v>
      </c>
    </row>
    <row r="14" spans="1:15" x14ac:dyDescent="0.3">
      <c r="A14" s="34"/>
      <c r="B14" s="34"/>
      <c r="C14" s="35" t="s">
        <v>33</v>
      </c>
      <c r="D14" s="36"/>
      <c r="E14" s="36"/>
      <c r="F14" s="36"/>
      <c r="G14" s="36"/>
      <c r="H14" s="34"/>
      <c r="I14" s="34"/>
      <c r="J14" s="34"/>
      <c r="K14" s="132"/>
      <c r="L14" s="132"/>
      <c r="M14" s="132"/>
      <c r="N14" s="132"/>
      <c r="O14" s="19"/>
    </row>
    <row r="15" spans="1:15" x14ac:dyDescent="0.3">
      <c r="A15" s="34"/>
      <c r="B15" s="34"/>
      <c r="C15" s="37" t="s">
        <v>34</v>
      </c>
      <c r="D15" s="38">
        <v>150</v>
      </c>
      <c r="F15" s="36"/>
      <c r="G15" s="36"/>
      <c r="H15" s="71"/>
      <c r="I15" s="71"/>
      <c r="J15" s="133"/>
      <c r="K15" s="133"/>
      <c r="L15" s="72"/>
      <c r="M15" s="71"/>
      <c r="N15" s="73"/>
    </row>
    <row r="16" spans="1:15" ht="15" thickBot="1" x14ac:dyDescent="0.35">
      <c r="A16" s="34"/>
      <c r="B16" s="34"/>
      <c r="C16" s="37" t="s">
        <v>35</v>
      </c>
      <c r="D16" s="38">
        <v>300</v>
      </c>
      <c r="E16" s="39">
        <f>D15+D16</f>
        <v>450</v>
      </c>
      <c r="F16" s="36"/>
      <c r="H16" s="71"/>
      <c r="I16" s="71"/>
      <c r="J16" s="133"/>
      <c r="K16" s="133"/>
      <c r="L16" s="72"/>
      <c r="M16" s="71"/>
      <c r="N16" s="73"/>
    </row>
    <row r="17" spans="1:15" ht="16.2" thickBot="1" x14ac:dyDescent="0.35">
      <c r="A17" s="34"/>
      <c r="B17" s="34"/>
      <c r="C17" s="37" t="s">
        <v>52</v>
      </c>
      <c r="D17" s="39">
        <v>250</v>
      </c>
      <c r="F17" s="36"/>
      <c r="G17" s="19"/>
      <c r="H17" s="71"/>
      <c r="I17" s="71"/>
      <c r="J17" s="119" t="s">
        <v>48</v>
      </c>
      <c r="K17" s="120"/>
      <c r="L17" s="121"/>
      <c r="M17" s="122">
        <v>600</v>
      </c>
      <c r="N17" s="123"/>
      <c r="O17" s="84">
        <f>M17</f>
        <v>600</v>
      </c>
    </row>
    <row r="18" spans="1:15" ht="16.2" thickBot="1" x14ac:dyDescent="0.35">
      <c r="A18" s="19"/>
      <c r="B18" s="19"/>
      <c r="C18" s="19"/>
      <c r="D18" s="40">
        <f>SUM(D15:D17)</f>
        <v>700</v>
      </c>
      <c r="F18" s="19"/>
      <c r="G18" s="19"/>
      <c r="H18" s="74"/>
      <c r="I18" s="71"/>
      <c r="J18" s="119" t="s">
        <v>50</v>
      </c>
      <c r="K18" s="120"/>
      <c r="L18" s="121"/>
      <c r="M18" s="122">
        <f>O13+O17</f>
        <v>17618.25</v>
      </c>
      <c r="N18" s="123"/>
    </row>
    <row r="19" spans="1:15" ht="16.2" thickBot="1" x14ac:dyDescent="0.35">
      <c r="A19" s="19"/>
      <c r="B19" s="19"/>
      <c r="C19" s="19"/>
      <c r="D19" s="19"/>
      <c r="F19" s="19"/>
      <c r="G19" s="1"/>
      <c r="H19" s="19"/>
      <c r="I19" s="19"/>
      <c r="J19" s="119" t="s">
        <v>42</v>
      </c>
      <c r="K19" s="120"/>
      <c r="L19" s="121"/>
      <c r="M19" s="122">
        <f>D13+L13+N13+M17+M17</f>
        <v>24068.25</v>
      </c>
      <c r="N19" s="123"/>
    </row>
    <row r="20" spans="1:15" ht="16.2" thickBot="1" x14ac:dyDescent="0.35">
      <c r="D20" s="1"/>
      <c r="E20" s="1"/>
      <c r="F20" s="1"/>
      <c r="H20" s="19"/>
      <c r="I20" s="19"/>
      <c r="J20" s="119" t="s">
        <v>43</v>
      </c>
      <c r="K20" s="120"/>
      <c r="L20" s="121"/>
      <c r="M20" s="122">
        <f>D13+N13</f>
        <v>17018.25</v>
      </c>
      <c r="N20" s="123"/>
    </row>
    <row r="21" spans="1:15" ht="16.2" thickBot="1" x14ac:dyDescent="0.35">
      <c r="D21" s="41"/>
      <c r="E21" s="42"/>
      <c r="J21" s="119" t="s">
        <v>44</v>
      </c>
      <c r="K21" s="120"/>
      <c r="L21" s="121"/>
      <c r="M21" s="122" t="e">
        <f>Регистрация!#REF!</f>
        <v>#REF!</v>
      </c>
      <c r="N21" s="123"/>
    </row>
    <row r="22" spans="1:15" ht="16.2" thickBot="1" x14ac:dyDescent="0.35">
      <c r="D22" s="41"/>
      <c r="E22" s="42"/>
      <c r="J22" s="119" t="s">
        <v>45</v>
      </c>
      <c r="K22" s="120"/>
      <c r="L22" s="121"/>
      <c r="M22" s="122">
        <f>10295+3600</f>
        <v>13895</v>
      </c>
      <c r="N22" s="123"/>
    </row>
    <row r="23" spans="1:15" ht="16.2" thickBot="1" x14ac:dyDescent="0.35">
      <c r="D23" s="41"/>
      <c r="E23" s="42"/>
      <c r="J23" s="119" t="s">
        <v>46</v>
      </c>
      <c r="K23" s="120"/>
      <c r="L23" s="121"/>
      <c r="M23" s="122" t="e">
        <f>M21-M22</f>
        <v>#REF!</v>
      </c>
      <c r="N23" s="123"/>
    </row>
    <row r="24" spans="1:15" ht="16.2" thickBot="1" x14ac:dyDescent="0.35">
      <c r="D24" s="41"/>
      <c r="E24" s="42"/>
      <c r="J24" s="119" t="s">
        <v>49</v>
      </c>
      <c r="K24" s="120"/>
      <c r="L24" s="121"/>
      <c r="M24" s="122" t="e">
        <f>M23-M20</f>
        <v>#REF!</v>
      </c>
      <c r="N24" s="123"/>
    </row>
  </sheetData>
  <mergeCells count="40">
    <mergeCell ref="A6:A7"/>
    <mergeCell ref="A8:A10"/>
    <mergeCell ref="A11:A12"/>
    <mergeCell ref="I3:I4"/>
    <mergeCell ref="J3:J4"/>
    <mergeCell ref="A2:A4"/>
    <mergeCell ref="B2:B4"/>
    <mergeCell ref="C2:C4"/>
    <mergeCell ref="A1:N1"/>
    <mergeCell ref="E2:G2"/>
    <mergeCell ref="D2:D4"/>
    <mergeCell ref="J17:L17"/>
    <mergeCell ref="M17:N17"/>
    <mergeCell ref="K14:L14"/>
    <mergeCell ref="M14:N14"/>
    <mergeCell ref="J15:K15"/>
    <mergeCell ref="J16:K16"/>
    <mergeCell ref="H2:J2"/>
    <mergeCell ref="K2:L3"/>
    <mergeCell ref="M2:N3"/>
    <mergeCell ref="E3:E4"/>
    <mergeCell ref="F3:F4"/>
    <mergeCell ref="G3:G4"/>
    <mergeCell ref="H3:H4"/>
    <mergeCell ref="J24:L24"/>
    <mergeCell ref="M24:N24"/>
    <mergeCell ref="J18:L18"/>
    <mergeCell ref="M18:N18"/>
    <mergeCell ref="O2:O4"/>
    <mergeCell ref="J23:L23"/>
    <mergeCell ref="M23:N23"/>
    <mergeCell ref="J21:L21"/>
    <mergeCell ref="M20:N20"/>
    <mergeCell ref="M21:N21"/>
    <mergeCell ref="J22:L22"/>
    <mergeCell ref="M22:N22"/>
    <mergeCell ref="M19:N19"/>
    <mergeCell ref="J19:L19"/>
    <mergeCell ref="J20:L20"/>
    <mergeCell ref="A5:N5"/>
  </mergeCells>
  <printOptions horizontalCentered="1" verticalCentered="1"/>
  <pageMargins left="0.31496062992125984" right="0.19685039370078741" top="0.55118110236220474" bottom="0.55118110236220474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topLeftCell="A13" workbookViewId="0">
      <selection activeCell="A61" sqref="A61:A62"/>
    </sheetView>
  </sheetViews>
  <sheetFormatPr defaultRowHeight="14.4" x14ac:dyDescent="0.3"/>
  <sheetData>
    <row r="1" spans="1:1" x14ac:dyDescent="0.3">
      <c r="A1" s="86" t="s">
        <v>55</v>
      </c>
    </row>
    <row r="2" spans="1:1" x14ac:dyDescent="0.3">
      <c r="A2" s="87" t="s">
        <v>56</v>
      </c>
    </row>
    <row r="3" spans="1:1" x14ac:dyDescent="0.3">
      <c r="A3" s="88" t="s">
        <v>57</v>
      </c>
    </row>
    <row r="4" spans="1:1" x14ac:dyDescent="0.3">
      <c r="A4" s="88" t="s">
        <v>58</v>
      </c>
    </row>
    <row r="5" spans="1:1" x14ac:dyDescent="0.3">
      <c r="A5" s="87" t="s">
        <v>59</v>
      </c>
    </row>
    <row r="6" spans="1:1" x14ac:dyDescent="0.3">
      <c r="A6" s="88" t="s">
        <v>60</v>
      </c>
    </row>
    <row r="7" spans="1:1" x14ac:dyDescent="0.3">
      <c r="A7" s="88" t="s">
        <v>61</v>
      </c>
    </row>
    <row r="8" spans="1:1" x14ac:dyDescent="0.3">
      <c r="A8" s="89"/>
    </row>
    <row r="9" spans="1:1" x14ac:dyDescent="0.3">
      <c r="A9" s="86" t="s">
        <v>62</v>
      </c>
    </row>
    <row r="10" spans="1:1" x14ac:dyDescent="0.3">
      <c r="A10" s="87" t="s">
        <v>63</v>
      </c>
    </row>
    <row r="11" spans="1:1" x14ac:dyDescent="0.3">
      <c r="A11" s="88" t="s">
        <v>64</v>
      </c>
    </row>
    <row r="12" spans="1:1" x14ac:dyDescent="0.3">
      <c r="A12" s="88" t="s">
        <v>65</v>
      </c>
    </row>
    <row r="13" spans="1:1" x14ac:dyDescent="0.3">
      <c r="A13" s="87" t="s">
        <v>66</v>
      </c>
    </row>
    <row r="14" spans="1:1" x14ac:dyDescent="0.3">
      <c r="A14" s="88" t="s">
        <v>67</v>
      </c>
    </row>
    <row r="15" spans="1:1" x14ac:dyDescent="0.3">
      <c r="A15" s="88" t="s">
        <v>68</v>
      </c>
    </row>
    <row r="16" spans="1:1" x14ac:dyDescent="0.3">
      <c r="A16" s="89"/>
    </row>
    <row r="17" spans="1:1" x14ac:dyDescent="0.3">
      <c r="A17" s="86" t="s">
        <v>69</v>
      </c>
    </row>
    <row r="18" spans="1:1" x14ac:dyDescent="0.3">
      <c r="A18" s="87" t="s">
        <v>70</v>
      </c>
    </row>
    <row r="19" spans="1:1" x14ac:dyDescent="0.3">
      <c r="A19" s="88" t="s">
        <v>71</v>
      </c>
    </row>
    <row r="20" spans="1:1" x14ac:dyDescent="0.3">
      <c r="A20" s="88" t="s">
        <v>72</v>
      </c>
    </row>
    <row r="21" spans="1:1" x14ac:dyDescent="0.3">
      <c r="A21" s="87" t="s">
        <v>73</v>
      </c>
    </row>
    <row r="22" spans="1:1" x14ac:dyDescent="0.3">
      <c r="A22" s="88" t="s">
        <v>74</v>
      </c>
    </row>
    <row r="23" spans="1:1" x14ac:dyDescent="0.3">
      <c r="A23" s="88" t="s">
        <v>75</v>
      </c>
    </row>
    <row r="24" spans="1:1" x14ac:dyDescent="0.3">
      <c r="A24" s="89"/>
    </row>
    <row r="25" spans="1:1" x14ac:dyDescent="0.3">
      <c r="A25" s="86" t="s">
        <v>76</v>
      </c>
    </row>
    <row r="26" spans="1:1" x14ac:dyDescent="0.3">
      <c r="A26" s="89"/>
    </row>
    <row r="27" spans="1:1" x14ac:dyDescent="0.3">
      <c r="A27" s="87" t="s">
        <v>77</v>
      </c>
    </row>
    <row r="28" spans="1:1" x14ac:dyDescent="0.3">
      <c r="A28" s="88" t="s">
        <v>78</v>
      </c>
    </row>
    <row r="29" spans="1:1" x14ac:dyDescent="0.3">
      <c r="A29" s="88" t="s">
        <v>79</v>
      </c>
    </row>
    <row r="30" spans="1:1" x14ac:dyDescent="0.3">
      <c r="A30" s="87" t="s">
        <v>73</v>
      </c>
    </row>
    <row r="31" spans="1:1" x14ac:dyDescent="0.3">
      <c r="A31" s="88" t="s">
        <v>80</v>
      </c>
    </row>
    <row r="32" spans="1:1" x14ac:dyDescent="0.3">
      <c r="A32" s="88" t="s">
        <v>81</v>
      </c>
    </row>
    <row r="33" spans="1:1" x14ac:dyDescent="0.3">
      <c r="A33" s="89"/>
    </row>
    <row r="34" spans="1:1" x14ac:dyDescent="0.3">
      <c r="A34" s="86" t="s">
        <v>82</v>
      </c>
    </row>
    <row r="35" spans="1:1" x14ac:dyDescent="0.3">
      <c r="A35" s="87" t="s">
        <v>83</v>
      </c>
    </row>
    <row r="36" spans="1:1" x14ac:dyDescent="0.3">
      <c r="A36" s="88" t="s">
        <v>84</v>
      </c>
    </row>
    <row r="37" spans="1:1" x14ac:dyDescent="0.3">
      <c r="A37" s="88" t="s">
        <v>85</v>
      </c>
    </row>
    <row r="38" spans="1:1" x14ac:dyDescent="0.3">
      <c r="A38" s="87" t="s">
        <v>86</v>
      </c>
    </row>
    <row r="39" spans="1:1" x14ac:dyDescent="0.3">
      <c r="A39" s="89"/>
    </row>
    <row r="40" spans="1:1" x14ac:dyDescent="0.3">
      <c r="A40" s="86" t="s">
        <v>87</v>
      </c>
    </row>
    <row r="41" spans="1:1" x14ac:dyDescent="0.3">
      <c r="A41" s="87" t="s">
        <v>63</v>
      </c>
    </row>
    <row r="42" spans="1:1" x14ac:dyDescent="0.3">
      <c r="A42" s="88" t="s">
        <v>88</v>
      </c>
    </row>
    <row r="43" spans="1:1" x14ac:dyDescent="0.3">
      <c r="A43" s="88" t="s">
        <v>89</v>
      </c>
    </row>
    <row r="44" spans="1:1" x14ac:dyDescent="0.3">
      <c r="A44" s="87" t="s">
        <v>66</v>
      </c>
    </row>
    <row r="45" spans="1:1" x14ac:dyDescent="0.3">
      <c r="A45" s="88" t="s">
        <v>90</v>
      </c>
    </row>
    <row r="46" spans="1:1" x14ac:dyDescent="0.3">
      <c r="A46" s="88" t="s">
        <v>91</v>
      </c>
    </row>
    <row r="47" spans="1:1" x14ac:dyDescent="0.3">
      <c r="A47" s="89"/>
    </row>
    <row r="48" spans="1:1" x14ac:dyDescent="0.3">
      <c r="A48" s="86" t="s">
        <v>92</v>
      </c>
    </row>
    <row r="49" spans="1:1" x14ac:dyDescent="0.3">
      <c r="A49" s="87" t="s">
        <v>63</v>
      </c>
    </row>
    <row r="50" spans="1:1" x14ac:dyDescent="0.3">
      <c r="A50" s="88" t="s">
        <v>93</v>
      </c>
    </row>
    <row r="51" spans="1:1" x14ac:dyDescent="0.3">
      <c r="A51" s="88" t="s">
        <v>94</v>
      </c>
    </row>
    <row r="52" spans="1:1" x14ac:dyDescent="0.3">
      <c r="A52" s="87" t="s">
        <v>66</v>
      </c>
    </row>
    <row r="53" spans="1:1" x14ac:dyDescent="0.3">
      <c r="A53" s="88" t="s">
        <v>95</v>
      </c>
    </row>
    <row r="54" spans="1:1" x14ac:dyDescent="0.3">
      <c r="A54" s="88" t="s">
        <v>96</v>
      </c>
    </row>
    <row r="55" spans="1:1" x14ac:dyDescent="0.3">
      <c r="A55" s="89"/>
    </row>
    <row r="56" spans="1:1" x14ac:dyDescent="0.3">
      <c r="A56" s="86" t="s">
        <v>97</v>
      </c>
    </row>
    <row r="57" spans="1:1" x14ac:dyDescent="0.3">
      <c r="A57" s="87" t="s">
        <v>63</v>
      </c>
    </row>
    <row r="58" spans="1:1" x14ac:dyDescent="0.3">
      <c r="A58" s="88" t="s">
        <v>98</v>
      </c>
    </row>
    <row r="59" spans="1:1" x14ac:dyDescent="0.3">
      <c r="A59" s="88" t="s">
        <v>99</v>
      </c>
    </row>
    <row r="60" spans="1:1" x14ac:dyDescent="0.3">
      <c r="A60" s="86" t="s">
        <v>100</v>
      </c>
    </row>
    <row r="61" spans="1:1" x14ac:dyDescent="0.3">
      <c r="A61" s="90" t="s">
        <v>101</v>
      </c>
    </row>
    <row r="62" spans="1:1" x14ac:dyDescent="0.3">
      <c r="A62" s="91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A3" sqref="A3"/>
    </sheetView>
  </sheetViews>
  <sheetFormatPr defaultRowHeight="14.4" x14ac:dyDescent="0.3"/>
  <cols>
    <col min="1" max="1" width="4.21875" style="10" customWidth="1"/>
    <col min="2" max="2" width="35.44140625" style="5" customWidth="1"/>
    <col min="3" max="5" width="11.44140625" style="10" customWidth="1"/>
    <col min="6" max="6" width="37.33203125" style="10" customWidth="1"/>
  </cols>
  <sheetData>
    <row r="1" spans="1:6" x14ac:dyDescent="0.3">
      <c r="A1"/>
      <c r="B1"/>
      <c r="C1"/>
      <c r="D1" s="1"/>
      <c r="E1" s="1"/>
      <c r="F1" s="1"/>
    </row>
    <row r="2" spans="1:6" ht="15.6" x14ac:dyDescent="0.3">
      <c r="A2" s="148" t="s">
        <v>136</v>
      </c>
      <c r="B2" s="148"/>
      <c r="C2" s="148"/>
      <c r="D2" s="148"/>
      <c r="E2" s="148"/>
      <c r="F2" s="148"/>
    </row>
    <row r="3" spans="1:6" x14ac:dyDescent="0.3">
      <c r="A3"/>
      <c r="B3"/>
      <c r="C3"/>
      <c r="D3" s="1"/>
      <c r="E3" s="1"/>
      <c r="F3" s="1"/>
    </row>
    <row r="4" spans="1:6" ht="15" thickBot="1" x14ac:dyDescent="0.35">
      <c r="A4" s="18"/>
      <c r="B4" s="12"/>
      <c r="C4" s="11"/>
      <c r="D4" s="11"/>
      <c r="E4" s="11"/>
      <c r="F4" s="11"/>
    </row>
    <row r="5" spans="1:6" ht="14.4" customHeight="1" x14ac:dyDescent="0.3">
      <c r="A5" s="117" t="s">
        <v>0</v>
      </c>
      <c r="B5" s="113" t="s">
        <v>54</v>
      </c>
      <c r="C5" s="113" t="s">
        <v>1</v>
      </c>
      <c r="D5" s="113" t="s">
        <v>127</v>
      </c>
      <c r="E5" s="113" t="s">
        <v>128</v>
      </c>
      <c r="F5" s="113" t="s">
        <v>129</v>
      </c>
    </row>
    <row r="6" spans="1:6" ht="15" thickBot="1" x14ac:dyDescent="0.35">
      <c r="A6" s="118"/>
      <c r="B6" s="114"/>
      <c r="C6" s="114"/>
      <c r="D6" s="114"/>
      <c r="E6" s="114"/>
      <c r="F6" s="114"/>
    </row>
    <row r="7" spans="1:6" ht="28.2" thickTop="1" x14ac:dyDescent="0.3">
      <c r="A7" s="98">
        <v>1</v>
      </c>
      <c r="B7" s="92" t="s">
        <v>105</v>
      </c>
      <c r="C7" s="7">
        <v>23400</v>
      </c>
      <c r="D7" s="2" t="s">
        <v>132</v>
      </c>
      <c r="E7" s="7">
        <v>39869</v>
      </c>
      <c r="F7" s="99" t="s">
        <v>130</v>
      </c>
    </row>
    <row r="8" spans="1:6" ht="28.2" thickBot="1" x14ac:dyDescent="0.35">
      <c r="A8" s="98">
        <f>A7+1</f>
        <v>2</v>
      </c>
      <c r="B8" s="92" t="s">
        <v>107</v>
      </c>
      <c r="C8" s="15">
        <v>21449</v>
      </c>
      <c r="D8" s="13" t="s">
        <v>131</v>
      </c>
      <c r="E8" s="15">
        <v>40843</v>
      </c>
      <c r="F8" s="100" t="s">
        <v>133</v>
      </c>
    </row>
    <row r="9" spans="1:6" ht="29.4" thickTop="1" x14ac:dyDescent="0.3">
      <c r="A9" s="98">
        <f t="shared" ref="A9:A34" si="0">A8+1</f>
        <v>3</v>
      </c>
      <c r="B9" s="92" t="s">
        <v>119</v>
      </c>
      <c r="C9" s="7">
        <v>31773</v>
      </c>
      <c r="D9" s="104" t="s">
        <v>135</v>
      </c>
      <c r="E9" s="105">
        <v>39781</v>
      </c>
      <c r="F9" s="99" t="s">
        <v>134</v>
      </c>
    </row>
    <row r="10" spans="1:6" ht="15" thickBot="1" x14ac:dyDescent="0.35">
      <c r="A10" s="98">
        <f t="shared" si="0"/>
        <v>4</v>
      </c>
      <c r="B10" s="93" t="s">
        <v>11</v>
      </c>
      <c r="C10" s="15">
        <v>27150</v>
      </c>
      <c r="D10" s="96">
        <v>1974</v>
      </c>
      <c r="E10" s="96">
        <v>1974</v>
      </c>
      <c r="F10" s="101">
        <v>1974</v>
      </c>
    </row>
    <row r="11" spans="1:6" ht="15" thickTop="1" x14ac:dyDescent="0.3">
      <c r="A11" s="98">
        <f t="shared" si="0"/>
        <v>5</v>
      </c>
      <c r="B11" s="92" t="s">
        <v>109</v>
      </c>
      <c r="C11" s="7">
        <v>1981</v>
      </c>
      <c r="D11" s="95">
        <v>1981</v>
      </c>
      <c r="E11" s="95">
        <v>1981</v>
      </c>
      <c r="F11" s="102">
        <v>1981</v>
      </c>
    </row>
    <row r="12" spans="1:6" ht="15" customHeight="1" x14ac:dyDescent="0.3">
      <c r="A12" s="98">
        <f t="shared" si="0"/>
        <v>6</v>
      </c>
      <c r="B12" s="92" t="s">
        <v>110</v>
      </c>
      <c r="C12" s="7">
        <v>1984</v>
      </c>
      <c r="D12" s="95">
        <v>1984</v>
      </c>
      <c r="E12" s="95">
        <v>1984</v>
      </c>
      <c r="F12" s="102">
        <v>1984</v>
      </c>
    </row>
    <row r="13" spans="1:6" ht="15" thickBot="1" x14ac:dyDescent="0.35">
      <c r="A13" s="98">
        <f t="shared" si="0"/>
        <v>7</v>
      </c>
      <c r="B13" s="93" t="s">
        <v>111</v>
      </c>
      <c r="C13" s="15">
        <v>1979</v>
      </c>
      <c r="D13" s="96">
        <v>1979</v>
      </c>
      <c r="E13" s="96">
        <v>1979</v>
      </c>
      <c r="F13" s="101">
        <v>1979</v>
      </c>
    </row>
    <row r="14" spans="1:6" ht="15" customHeight="1" thickTop="1" x14ac:dyDescent="0.3">
      <c r="A14" s="98">
        <f t="shared" si="0"/>
        <v>8</v>
      </c>
      <c r="B14" s="92" t="s">
        <v>112</v>
      </c>
      <c r="C14" s="14">
        <v>1970</v>
      </c>
      <c r="D14" s="97">
        <v>1970</v>
      </c>
      <c r="E14" s="97">
        <v>1970</v>
      </c>
      <c r="F14" s="103">
        <v>1970</v>
      </c>
    </row>
    <row r="15" spans="1:6" x14ac:dyDescent="0.3">
      <c r="A15" s="98">
        <f t="shared" si="0"/>
        <v>9</v>
      </c>
      <c r="B15" s="92" t="s">
        <v>8</v>
      </c>
      <c r="C15" s="7">
        <v>1972</v>
      </c>
      <c r="D15" s="95">
        <v>1972</v>
      </c>
      <c r="E15" s="95">
        <v>1972</v>
      </c>
      <c r="F15" s="102">
        <v>1972</v>
      </c>
    </row>
    <row r="16" spans="1:6" ht="15" thickBot="1" x14ac:dyDescent="0.35">
      <c r="A16" s="98">
        <f t="shared" si="0"/>
        <v>10</v>
      </c>
      <c r="B16" s="93" t="s">
        <v>113</v>
      </c>
      <c r="C16" s="15">
        <v>1987</v>
      </c>
      <c r="D16" s="96">
        <v>1987</v>
      </c>
      <c r="E16" s="96">
        <v>1987</v>
      </c>
      <c r="F16" s="101">
        <v>1987</v>
      </c>
    </row>
    <row r="17" spans="1:6" ht="15" customHeight="1" thickTop="1" x14ac:dyDescent="0.3">
      <c r="A17" s="98">
        <f t="shared" si="0"/>
        <v>11</v>
      </c>
      <c r="B17" s="94" t="s">
        <v>10</v>
      </c>
      <c r="C17" s="14">
        <v>1989</v>
      </c>
      <c r="D17" s="97">
        <v>1989</v>
      </c>
      <c r="E17" s="97">
        <v>1989</v>
      </c>
      <c r="F17" s="103">
        <v>1989</v>
      </c>
    </row>
    <row r="18" spans="1:6" ht="15" thickBot="1" x14ac:dyDescent="0.35">
      <c r="A18" s="98">
        <f t="shared" si="0"/>
        <v>12</v>
      </c>
      <c r="B18" s="92" t="s">
        <v>114</v>
      </c>
      <c r="C18" s="7">
        <v>1978</v>
      </c>
      <c r="D18" s="95">
        <v>1978</v>
      </c>
      <c r="E18" s="95">
        <v>1978</v>
      </c>
      <c r="F18" s="102">
        <v>1978</v>
      </c>
    </row>
    <row r="19" spans="1:6" ht="15" customHeight="1" thickTop="1" x14ac:dyDescent="0.3">
      <c r="A19" s="98">
        <f t="shared" si="0"/>
        <v>13</v>
      </c>
      <c r="B19" s="92" t="s">
        <v>9</v>
      </c>
      <c r="C19" s="14">
        <v>1985</v>
      </c>
      <c r="D19" s="97">
        <v>1985</v>
      </c>
      <c r="E19" s="97">
        <v>1985</v>
      </c>
      <c r="F19" s="103">
        <v>1985</v>
      </c>
    </row>
    <row r="20" spans="1:6" ht="15" thickBot="1" x14ac:dyDescent="0.35">
      <c r="A20" s="98">
        <f t="shared" si="0"/>
        <v>14</v>
      </c>
      <c r="B20" s="93" t="s">
        <v>13</v>
      </c>
      <c r="C20" s="15">
        <v>1978</v>
      </c>
      <c r="D20" s="96">
        <v>1978</v>
      </c>
      <c r="E20" s="96">
        <v>1978</v>
      </c>
      <c r="F20" s="101">
        <v>1978</v>
      </c>
    </row>
    <row r="21" spans="1:6" ht="15" customHeight="1" thickTop="1" x14ac:dyDescent="0.3">
      <c r="A21" s="98">
        <f t="shared" si="0"/>
        <v>15</v>
      </c>
      <c r="B21" s="94" t="s">
        <v>117</v>
      </c>
      <c r="C21" s="14">
        <v>1975</v>
      </c>
      <c r="D21" s="97">
        <v>1975</v>
      </c>
      <c r="E21" s="97">
        <v>1975</v>
      </c>
      <c r="F21" s="103">
        <v>1975</v>
      </c>
    </row>
    <row r="22" spans="1:6" x14ac:dyDescent="0.3">
      <c r="A22" s="98">
        <f t="shared" si="0"/>
        <v>16</v>
      </c>
      <c r="B22" s="92" t="s">
        <v>118</v>
      </c>
      <c r="C22" s="7">
        <v>1977</v>
      </c>
      <c r="D22" s="95">
        <v>1977</v>
      </c>
      <c r="E22" s="95">
        <v>1977</v>
      </c>
      <c r="F22" s="102">
        <v>1977</v>
      </c>
    </row>
    <row r="23" spans="1:6" ht="15" customHeight="1" x14ac:dyDescent="0.3">
      <c r="A23" s="98">
        <f t="shared" si="0"/>
        <v>17</v>
      </c>
      <c r="B23" s="92" t="s">
        <v>115</v>
      </c>
      <c r="C23" s="7">
        <v>1977</v>
      </c>
      <c r="D23" s="95">
        <v>1977</v>
      </c>
      <c r="E23" s="95">
        <v>1977</v>
      </c>
      <c r="F23" s="102">
        <v>1977</v>
      </c>
    </row>
    <row r="24" spans="1:6" ht="15" thickBot="1" x14ac:dyDescent="0.35">
      <c r="A24" s="98">
        <f t="shared" si="0"/>
        <v>18</v>
      </c>
      <c r="B24" s="93" t="s">
        <v>116</v>
      </c>
      <c r="C24" s="15">
        <v>1971</v>
      </c>
      <c r="D24" s="96">
        <v>1971</v>
      </c>
      <c r="E24" s="96">
        <v>1971</v>
      </c>
      <c r="F24" s="101">
        <v>1971</v>
      </c>
    </row>
    <row r="25" spans="1:6" ht="15" customHeight="1" thickTop="1" x14ac:dyDescent="0.3">
      <c r="A25" s="98">
        <f t="shared" si="0"/>
        <v>19</v>
      </c>
      <c r="B25" s="94" t="s">
        <v>120</v>
      </c>
      <c r="C25" s="14">
        <v>1974</v>
      </c>
      <c r="D25" s="97">
        <v>1974</v>
      </c>
      <c r="E25" s="97">
        <v>1974</v>
      </c>
      <c r="F25" s="103">
        <v>1974</v>
      </c>
    </row>
    <row r="26" spans="1:6" x14ac:dyDescent="0.3">
      <c r="A26" s="98">
        <f t="shared" si="0"/>
        <v>20</v>
      </c>
      <c r="B26" s="92" t="s">
        <v>121</v>
      </c>
      <c r="C26" s="7">
        <v>1983</v>
      </c>
      <c r="D26" s="95">
        <v>1983</v>
      </c>
      <c r="E26" s="95">
        <v>1983</v>
      </c>
      <c r="F26" s="102">
        <v>1983</v>
      </c>
    </row>
    <row r="27" spans="1:6" ht="15" customHeight="1" x14ac:dyDescent="0.3">
      <c r="A27" s="98">
        <f t="shared" si="0"/>
        <v>21</v>
      </c>
      <c r="B27" s="92" t="s">
        <v>5</v>
      </c>
      <c r="C27" s="7">
        <v>1986</v>
      </c>
      <c r="D27" s="95">
        <v>1986</v>
      </c>
      <c r="E27" s="95">
        <v>1986</v>
      </c>
      <c r="F27" s="102">
        <v>1986</v>
      </c>
    </row>
    <row r="28" spans="1:6" ht="15" thickBot="1" x14ac:dyDescent="0.35">
      <c r="A28" s="98">
        <f t="shared" si="0"/>
        <v>22</v>
      </c>
      <c r="B28" s="93" t="s">
        <v>122</v>
      </c>
      <c r="C28" s="15">
        <v>1984</v>
      </c>
      <c r="D28" s="96">
        <v>1984</v>
      </c>
      <c r="E28" s="96">
        <v>1984</v>
      </c>
      <c r="F28" s="101">
        <v>1984</v>
      </c>
    </row>
    <row r="29" spans="1:6" ht="15" customHeight="1" thickTop="1" x14ac:dyDescent="0.3">
      <c r="A29" s="98">
        <f t="shared" si="0"/>
        <v>23</v>
      </c>
      <c r="B29" s="94" t="s">
        <v>3</v>
      </c>
      <c r="C29" s="14">
        <v>1965</v>
      </c>
      <c r="D29" s="97">
        <v>1965</v>
      </c>
      <c r="E29" s="97">
        <v>1965</v>
      </c>
      <c r="F29" s="103">
        <v>1965</v>
      </c>
    </row>
    <row r="30" spans="1:6" x14ac:dyDescent="0.3">
      <c r="A30" s="98">
        <f t="shared" si="0"/>
        <v>24</v>
      </c>
      <c r="B30" s="92" t="s">
        <v>123</v>
      </c>
      <c r="C30" s="7">
        <v>1968</v>
      </c>
      <c r="D30" s="95">
        <v>1968</v>
      </c>
      <c r="E30" s="95">
        <v>1968</v>
      </c>
      <c r="F30" s="102">
        <v>1968</v>
      </c>
    </row>
    <row r="31" spans="1:6" ht="15" customHeight="1" x14ac:dyDescent="0.3">
      <c r="A31" s="98">
        <f t="shared" si="0"/>
        <v>25</v>
      </c>
      <c r="B31" s="92" t="s">
        <v>124</v>
      </c>
      <c r="C31" s="7">
        <v>1964</v>
      </c>
      <c r="D31" s="95">
        <v>1964</v>
      </c>
      <c r="E31" s="95">
        <v>1964</v>
      </c>
      <c r="F31" s="102">
        <v>1964</v>
      </c>
    </row>
    <row r="32" spans="1:6" ht="15" thickBot="1" x14ac:dyDescent="0.35">
      <c r="A32" s="98">
        <f t="shared" si="0"/>
        <v>26</v>
      </c>
      <c r="B32" s="93" t="s">
        <v>125</v>
      </c>
      <c r="C32" s="15">
        <v>1981</v>
      </c>
      <c r="D32" s="96">
        <v>1981</v>
      </c>
      <c r="E32" s="96">
        <v>1981</v>
      </c>
      <c r="F32" s="101">
        <v>1981</v>
      </c>
    </row>
    <row r="33" spans="1:6" ht="15" customHeight="1" thickTop="1" x14ac:dyDescent="0.3">
      <c r="A33" s="98">
        <f t="shared" si="0"/>
        <v>27</v>
      </c>
      <c r="B33" s="9" t="s">
        <v>2</v>
      </c>
      <c r="C33" s="16">
        <v>1957</v>
      </c>
      <c r="D33" s="16">
        <v>1957</v>
      </c>
      <c r="E33" s="16">
        <v>1957</v>
      </c>
      <c r="F33" s="16">
        <v>1957</v>
      </c>
    </row>
    <row r="34" spans="1:6" x14ac:dyDescent="0.3">
      <c r="A34" s="98">
        <f t="shared" si="0"/>
        <v>28</v>
      </c>
      <c r="B34" s="9" t="s">
        <v>126</v>
      </c>
      <c r="C34" s="16">
        <v>1974</v>
      </c>
      <c r="D34" s="16">
        <v>1974</v>
      </c>
      <c r="E34" s="16">
        <v>1974</v>
      </c>
      <c r="F34" s="16">
        <v>1974</v>
      </c>
    </row>
    <row r="35" spans="1:6" x14ac:dyDescent="0.3">
      <c r="B35" s="6"/>
      <c r="C35" s="4"/>
      <c r="D35" s="4"/>
      <c r="E35" s="4"/>
      <c r="F35" s="4"/>
    </row>
  </sheetData>
  <mergeCells count="7">
    <mergeCell ref="D5:D6"/>
    <mergeCell ref="E5:E6"/>
    <mergeCell ref="F5:F6"/>
    <mergeCell ref="A2:F2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Регистрация</vt:lpstr>
      <vt:lpstr>СметаЧКК</vt:lpstr>
      <vt:lpstr>Лист1</vt:lpstr>
      <vt:lpstr>Лист2</vt:lpstr>
      <vt:lpstr>Регистрация!Область_печати</vt:lpstr>
      <vt:lpstr>СметаЧКК!Область_печати</vt:lpstr>
    </vt:vector>
  </TitlesOfParts>
  <Company>ООО "ИЦ Спецэлектромонтаж"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Сухих</dc:creator>
  <cp:lastModifiedBy>Сухих</cp:lastModifiedBy>
  <cp:lastPrinted>2016-06-30T18:11:16Z</cp:lastPrinted>
  <dcterms:created xsi:type="dcterms:W3CDTF">2015-11-18T06:40:14Z</dcterms:created>
  <dcterms:modified xsi:type="dcterms:W3CDTF">2016-07-04T15:03:31Z</dcterms:modified>
</cp:coreProperties>
</file>